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eibm3240-01.mrsks.local\Ke_OER\Графики аварийного ограничения и План АЧР\Графики 2020-2021\00_ГАО 2020-2021\"/>
    </mc:Choice>
  </mc:AlternateContent>
  <bookViews>
    <workbookView xWindow="0" yWindow="0" windowWidth="23040" windowHeight="8244"/>
  </bookViews>
  <sheets>
    <sheet name="ГВО" sheetId="1" r:id="rId1"/>
  </sheets>
  <definedNames>
    <definedName name="_xlnm._FilterDatabase" localSheetId="0" hidden="1">ГВО!$A$12:$R$912</definedName>
    <definedName name="_xlnm.Print_Titles" localSheetId="0">ГВО!$11:$12</definedName>
    <definedName name="_xlnm.Print_Area" localSheetId="0">ГВО!$A$1:$P$914</definedName>
  </definedNames>
  <calcPr calcId="152511"/>
</workbook>
</file>

<file path=xl/calcChain.xml><?xml version="1.0" encoding="utf-8"?>
<calcChain xmlns="http://schemas.openxmlformats.org/spreadsheetml/2006/main">
  <c r="H269" i="1" l="1"/>
  <c r="I269" i="1"/>
  <c r="J269" i="1"/>
  <c r="K269" i="1"/>
  <c r="L269" i="1"/>
  <c r="M269" i="1"/>
  <c r="N269" i="1"/>
  <c r="O269" i="1"/>
  <c r="P269" i="1"/>
  <c r="H270" i="1"/>
  <c r="I270" i="1"/>
  <c r="J270" i="1"/>
  <c r="K270" i="1"/>
  <c r="L270" i="1"/>
  <c r="M270" i="1"/>
  <c r="N270" i="1"/>
  <c r="O270" i="1"/>
  <c r="P270" i="1"/>
  <c r="G270" i="1"/>
  <c r="G269" i="1"/>
  <c r="H317" i="1"/>
  <c r="I317" i="1"/>
  <c r="J317" i="1"/>
  <c r="K317" i="1"/>
  <c r="L317" i="1"/>
  <c r="M317" i="1"/>
  <c r="N317" i="1"/>
  <c r="O317" i="1"/>
  <c r="P317" i="1"/>
  <c r="H318" i="1"/>
  <c r="I318" i="1"/>
  <c r="J318" i="1"/>
  <c r="K318" i="1"/>
  <c r="L318" i="1"/>
  <c r="M318" i="1"/>
  <c r="N318" i="1"/>
  <c r="O318" i="1"/>
  <c r="P318" i="1"/>
  <c r="G318" i="1"/>
  <c r="G317" i="1"/>
  <c r="H332" i="1"/>
  <c r="I332" i="1"/>
  <c r="J332" i="1"/>
  <c r="K332" i="1"/>
  <c r="L332" i="1"/>
  <c r="M332" i="1"/>
  <c r="N332" i="1"/>
  <c r="O332" i="1"/>
  <c r="P332" i="1"/>
  <c r="H333" i="1"/>
  <c r="I333" i="1"/>
  <c r="J333" i="1"/>
  <c r="K333" i="1"/>
  <c r="L333" i="1"/>
  <c r="M333" i="1"/>
  <c r="N333" i="1"/>
  <c r="O333" i="1"/>
  <c r="P333" i="1"/>
  <c r="G333" i="1"/>
  <c r="G332" i="1"/>
  <c r="P696" i="1" l="1"/>
  <c r="P844" i="1"/>
  <c r="H843" i="1"/>
  <c r="I843" i="1"/>
  <c r="J843" i="1"/>
  <c r="K843" i="1"/>
  <c r="L843" i="1"/>
  <c r="M843" i="1"/>
  <c r="N843" i="1"/>
  <c r="O843" i="1"/>
  <c r="P843" i="1"/>
  <c r="G843" i="1"/>
  <c r="H272" i="1" l="1"/>
  <c r="I272" i="1"/>
  <c r="J272" i="1"/>
  <c r="K272" i="1"/>
  <c r="L272" i="1"/>
  <c r="M272" i="1"/>
  <c r="N272" i="1"/>
  <c r="O272" i="1"/>
  <c r="P272" i="1"/>
  <c r="G272" i="1"/>
  <c r="H335" i="1"/>
  <c r="I335" i="1"/>
  <c r="J335" i="1"/>
  <c r="K335" i="1"/>
  <c r="L335" i="1"/>
  <c r="M335" i="1"/>
  <c r="N335" i="1"/>
  <c r="O335" i="1"/>
  <c r="P335" i="1"/>
  <c r="G335" i="1"/>
  <c r="H320" i="1" l="1"/>
  <c r="I320" i="1"/>
  <c r="J320" i="1"/>
  <c r="K320" i="1"/>
  <c r="L320" i="1"/>
  <c r="M320" i="1"/>
  <c r="N320" i="1"/>
  <c r="O320" i="1"/>
  <c r="P320" i="1"/>
  <c r="G320" i="1"/>
  <c r="H585" i="1" l="1"/>
  <c r="I585" i="1"/>
  <c r="J585" i="1"/>
  <c r="K585" i="1"/>
  <c r="L585" i="1"/>
  <c r="M585" i="1"/>
  <c r="N585" i="1"/>
  <c r="O585" i="1"/>
  <c r="P585" i="1"/>
  <c r="G585" i="1"/>
  <c r="H584" i="1"/>
  <c r="I584" i="1"/>
  <c r="J584" i="1"/>
  <c r="K584" i="1"/>
  <c r="L584" i="1"/>
  <c r="M584" i="1"/>
  <c r="N584" i="1"/>
  <c r="O584" i="1"/>
  <c r="P584" i="1"/>
  <c r="G584" i="1"/>
  <c r="G692" i="1"/>
  <c r="H588" i="1"/>
  <c r="I588" i="1"/>
  <c r="J588" i="1"/>
  <c r="K588" i="1"/>
  <c r="L588" i="1"/>
  <c r="M588" i="1"/>
  <c r="N588" i="1"/>
  <c r="O588" i="1"/>
  <c r="P588" i="1"/>
  <c r="G588" i="1"/>
  <c r="H587" i="1"/>
  <c r="I587" i="1"/>
  <c r="J587" i="1"/>
  <c r="K587" i="1"/>
  <c r="L587" i="1"/>
  <c r="M587" i="1"/>
  <c r="N587" i="1"/>
  <c r="O587" i="1"/>
  <c r="P587" i="1"/>
  <c r="G587" i="1"/>
  <c r="H841" i="1" l="1"/>
  <c r="I841" i="1"/>
  <c r="J841" i="1"/>
  <c r="K841" i="1"/>
  <c r="L841" i="1"/>
  <c r="M841" i="1"/>
  <c r="N841" i="1"/>
  <c r="O841" i="1"/>
  <c r="P841" i="1"/>
  <c r="G841" i="1"/>
  <c r="H844" i="1"/>
  <c r="I844" i="1"/>
  <c r="J844" i="1"/>
  <c r="K844" i="1"/>
  <c r="L844" i="1"/>
  <c r="M844" i="1"/>
  <c r="N844" i="1"/>
  <c r="O844" i="1"/>
  <c r="H845" i="1"/>
  <c r="I845" i="1"/>
  <c r="J845" i="1"/>
  <c r="K845" i="1"/>
  <c r="L845" i="1"/>
  <c r="M845" i="1"/>
  <c r="N845" i="1"/>
  <c r="O845" i="1"/>
  <c r="P845" i="1"/>
  <c r="G845" i="1"/>
  <c r="G844" i="1"/>
  <c r="H692" i="1"/>
  <c r="I692" i="1"/>
  <c r="J692" i="1"/>
  <c r="K692" i="1"/>
  <c r="L692" i="1"/>
  <c r="M692" i="1"/>
  <c r="N692" i="1"/>
  <c r="O692" i="1"/>
  <c r="P692" i="1"/>
  <c r="H693" i="1"/>
  <c r="I693" i="1"/>
  <c r="J693" i="1"/>
  <c r="K693" i="1"/>
  <c r="L693" i="1"/>
  <c r="M693" i="1"/>
  <c r="N693" i="1"/>
  <c r="O693" i="1"/>
  <c r="P693" i="1"/>
  <c r="H696" i="1"/>
  <c r="I696" i="1"/>
  <c r="J696" i="1"/>
  <c r="K696" i="1"/>
  <c r="L696" i="1"/>
  <c r="M696" i="1"/>
  <c r="N696" i="1"/>
  <c r="O696" i="1"/>
  <c r="G696" i="1"/>
  <c r="H695" i="1"/>
  <c r="I695" i="1"/>
  <c r="J695" i="1"/>
  <c r="K695" i="1"/>
  <c r="L695" i="1"/>
  <c r="M695" i="1"/>
  <c r="N695" i="1"/>
  <c r="O695" i="1"/>
  <c r="P695" i="1"/>
  <c r="H395" i="1" l="1"/>
  <c r="I395" i="1"/>
  <c r="J395" i="1"/>
  <c r="K395" i="1"/>
  <c r="L395" i="1"/>
  <c r="M395" i="1"/>
  <c r="N395" i="1"/>
  <c r="O395" i="1"/>
  <c r="P395" i="1"/>
  <c r="H396" i="1"/>
  <c r="I396" i="1"/>
  <c r="J396" i="1"/>
  <c r="K396" i="1"/>
  <c r="L396" i="1"/>
  <c r="M396" i="1"/>
  <c r="N396" i="1"/>
  <c r="O396" i="1"/>
  <c r="P396" i="1"/>
  <c r="G396" i="1"/>
  <c r="G395" i="1"/>
  <c r="H398" i="1"/>
  <c r="I398" i="1"/>
  <c r="J398" i="1"/>
  <c r="K398" i="1"/>
  <c r="L398" i="1"/>
  <c r="M398" i="1"/>
  <c r="N398" i="1"/>
  <c r="O398" i="1"/>
  <c r="P398" i="1"/>
  <c r="G398" i="1"/>
  <c r="H366" i="1"/>
  <c r="I366" i="1"/>
  <c r="J366" i="1"/>
  <c r="K366" i="1"/>
  <c r="L366" i="1"/>
  <c r="M366" i="1"/>
  <c r="N366" i="1"/>
  <c r="O366" i="1"/>
  <c r="P366" i="1"/>
  <c r="G366" i="1"/>
  <c r="H365" i="1"/>
  <c r="I365" i="1"/>
  <c r="J365" i="1"/>
  <c r="K365" i="1"/>
  <c r="L365" i="1"/>
  <c r="M365" i="1"/>
  <c r="N365" i="1"/>
  <c r="O365" i="1"/>
  <c r="P365" i="1"/>
  <c r="G365" i="1"/>
  <c r="G368" i="1"/>
  <c r="H375" i="1" l="1"/>
  <c r="I375" i="1"/>
  <c r="J375" i="1"/>
  <c r="K375" i="1"/>
  <c r="L375" i="1"/>
  <c r="M375" i="1"/>
  <c r="N375" i="1"/>
  <c r="O375" i="1"/>
  <c r="P375" i="1"/>
  <c r="G375" i="1"/>
  <c r="H378" i="1"/>
  <c r="I378" i="1"/>
  <c r="J378" i="1"/>
  <c r="K378" i="1"/>
  <c r="L378" i="1"/>
  <c r="M378" i="1"/>
  <c r="N378" i="1"/>
  <c r="O378" i="1"/>
  <c r="P378" i="1"/>
  <c r="G378" i="1"/>
  <c r="H368" i="1"/>
  <c r="I368" i="1"/>
  <c r="J368" i="1"/>
  <c r="K368" i="1"/>
  <c r="L368" i="1"/>
  <c r="M368" i="1"/>
  <c r="N368" i="1"/>
  <c r="O368" i="1"/>
  <c r="P368" i="1"/>
  <c r="H194" i="1" l="1"/>
  <c r="I194" i="1"/>
  <c r="J194" i="1"/>
  <c r="K194" i="1"/>
  <c r="L194" i="1"/>
  <c r="M194" i="1"/>
  <c r="N194" i="1"/>
  <c r="O194" i="1"/>
  <c r="P194" i="1"/>
  <c r="H195" i="1"/>
  <c r="I195" i="1"/>
  <c r="J195" i="1"/>
  <c r="K195" i="1"/>
  <c r="L195" i="1"/>
  <c r="M195" i="1"/>
  <c r="N195" i="1"/>
  <c r="O195" i="1"/>
  <c r="P195" i="1"/>
  <c r="G195" i="1"/>
  <c r="G194" i="1"/>
  <c r="P198" i="1"/>
  <c r="H197" i="1"/>
  <c r="I197" i="1"/>
  <c r="J197" i="1"/>
  <c r="K197" i="1"/>
  <c r="L197" i="1"/>
  <c r="M197" i="1"/>
  <c r="N197" i="1"/>
  <c r="O197" i="1"/>
  <c r="P197" i="1"/>
  <c r="G197" i="1"/>
  <c r="H198" i="1"/>
  <c r="I198" i="1"/>
  <c r="J198" i="1"/>
  <c r="K198" i="1"/>
  <c r="L198" i="1"/>
  <c r="M198" i="1"/>
  <c r="N198" i="1"/>
  <c r="O198" i="1"/>
  <c r="G198" i="1"/>
  <c r="H178" i="1"/>
  <c r="I178" i="1"/>
  <c r="J178" i="1"/>
  <c r="K178" i="1"/>
  <c r="L178" i="1"/>
  <c r="M178" i="1"/>
  <c r="N178" i="1"/>
  <c r="O178" i="1"/>
  <c r="P178" i="1"/>
  <c r="G178" i="1"/>
  <c r="H175" i="1"/>
  <c r="I175" i="1"/>
  <c r="J175" i="1"/>
  <c r="K175" i="1"/>
  <c r="L175" i="1"/>
  <c r="M175" i="1"/>
  <c r="N175" i="1"/>
  <c r="O175" i="1"/>
  <c r="P175" i="1"/>
  <c r="G175" i="1"/>
  <c r="H174" i="1"/>
  <c r="I174" i="1"/>
  <c r="J174" i="1"/>
  <c r="K174" i="1"/>
  <c r="L174" i="1"/>
  <c r="M174" i="1"/>
  <c r="N174" i="1"/>
  <c r="O174" i="1"/>
  <c r="P174" i="1"/>
  <c r="G174" i="1"/>
  <c r="H177" i="1" l="1"/>
  <c r="I177" i="1"/>
  <c r="J177" i="1"/>
  <c r="K177" i="1"/>
  <c r="L177" i="1"/>
  <c r="M177" i="1"/>
  <c r="N177" i="1"/>
  <c r="O177" i="1"/>
  <c r="P177" i="1"/>
  <c r="G177" i="1"/>
  <c r="H128" i="1"/>
  <c r="I128" i="1"/>
  <c r="J128" i="1"/>
  <c r="K128" i="1"/>
  <c r="L128" i="1"/>
  <c r="M128" i="1"/>
  <c r="N128" i="1"/>
  <c r="O128" i="1"/>
  <c r="P128" i="1"/>
  <c r="G128" i="1"/>
  <c r="H126" i="1"/>
  <c r="I126" i="1"/>
  <c r="J126" i="1"/>
  <c r="K126" i="1"/>
  <c r="L126" i="1"/>
  <c r="M126" i="1"/>
  <c r="N126" i="1"/>
  <c r="O126" i="1"/>
  <c r="P126" i="1"/>
  <c r="G126" i="1"/>
  <c r="H125" i="1"/>
  <c r="I125" i="1"/>
  <c r="J125" i="1"/>
  <c r="K125" i="1"/>
  <c r="L125" i="1"/>
  <c r="M125" i="1"/>
  <c r="N125" i="1"/>
  <c r="O125" i="1"/>
  <c r="P125" i="1"/>
  <c r="G125" i="1"/>
  <c r="H124" i="1"/>
  <c r="I124" i="1"/>
  <c r="J124" i="1"/>
  <c r="K124" i="1"/>
  <c r="L124" i="1"/>
  <c r="M124" i="1"/>
  <c r="N124" i="1"/>
  <c r="O124" i="1"/>
  <c r="P124" i="1"/>
  <c r="G124" i="1"/>
  <c r="H127" i="1" l="1"/>
  <c r="I127" i="1"/>
  <c r="J127" i="1"/>
  <c r="K127" i="1"/>
  <c r="L127" i="1"/>
  <c r="M127" i="1"/>
  <c r="N127" i="1"/>
  <c r="O127" i="1"/>
  <c r="P127" i="1"/>
  <c r="G127" i="1"/>
  <c r="H907" i="1" l="1"/>
  <c r="I907" i="1"/>
  <c r="J907" i="1"/>
  <c r="K907" i="1"/>
  <c r="L907" i="1"/>
  <c r="M907" i="1"/>
  <c r="N907" i="1"/>
  <c r="O907" i="1"/>
  <c r="P907" i="1"/>
  <c r="H908" i="1"/>
  <c r="I908" i="1"/>
  <c r="J908" i="1"/>
  <c r="K908" i="1"/>
  <c r="L908" i="1"/>
  <c r="M908" i="1"/>
  <c r="N908" i="1"/>
  <c r="O908" i="1"/>
  <c r="P908" i="1"/>
  <c r="H909" i="1"/>
  <c r="I909" i="1"/>
  <c r="J909" i="1"/>
  <c r="K909" i="1"/>
  <c r="L909" i="1"/>
  <c r="M909" i="1"/>
  <c r="N909" i="1"/>
  <c r="O909" i="1"/>
  <c r="P909" i="1"/>
  <c r="H910" i="1"/>
  <c r="I910" i="1"/>
  <c r="J910" i="1"/>
  <c r="K910" i="1"/>
  <c r="L910" i="1"/>
  <c r="M910" i="1"/>
  <c r="N910" i="1"/>
  <c r="O910" i="1"/>
  <c r="P910" i="1"/>
  <c r="H911" i="1"/>
  <c r="I911" i="1"/>
  <c r="J911" i="1"/>
  <c r="K911" i="1"/>
  <c r="L911" i="1"/>
  <c r="M911" i="1"/>
  <c r="N911" i="1"/>
  <c r="O911" i="1"/>
  <c r="P911" i="1"/>
  <c r="G908" i="1"/>
  <c r="G909" i="1"/>
  <c r="G910" i="1"/>
  <c r="G911" i="1"/>
  <c r="G907" i="1"/>
  <c r="H902" i="1"/>
  <c r="I902" i="1"/>
  <c r="J902" i="1"/>
  <c r="K902" i="1"/>
  <c r="L902" i="1"/>
  <c r="M902" i="1"/>
  <c r="N902" i="1"/>
  <c r="O902" i="1"/>
  <c r="P902" i="1"/>
  <c r="H903" i="1"/>
  <c r="I903" i="1"/>
  <c r="J903" i="1"/>
  <c r="K903" i="1"/>
  <c r="L903" i="1"/>
  <c r="M903" i="1"/>
  <c r="N903" i="1"/>
  <c r="O903" i="1"/>
  <c r="P903" i="1"/>
  <c r="H904" i="1"/>
  <c r="I904" i="1"/>
  <c r="J904" i="1"/>
  <c r="K904" i="1"/>
  <c r="L904" i="1"/>
  <c r="M904" i="1"/>
  <c r="N904" i="1"/>
  <c r="O904" i="1"/>
  <c r="P904" i="1"/>
  <c r="H905" i="1"/>
  <c r="I905" i="1"/>
  <c r="J905" i="1"/>
  <c r="K905" i="1"/>
  <c r="L905" i="1"/>
  <c r="M905" i="1"/>
  <c r="N905" i="1"/>
  <c r="O905" i="1"/>
  <c r="P905" i="1"/>
  <c r="H906" i="1"/>
  <c r="I906" i="1"/>
  <c r="J906" i="1"/>
  <c r="K906" i="1"/>
  <c r="L906" i="1"/>
  <c r="M906" i="1"/>
  <c r="N906" i="1"/>
  <c r="O906" i="1"/>
  <c r="P906" i="1"/>
  <c r="G904" i="1"/>
  <c r="G906" i="1"/>
  <c r="G902" i="1"/>
  <c r="H897" i="1"/>
  <c r="I897" i="1"/>
  <c r="J897" i="1"/>
  <c r="K897" i="1"/>
  <c r="L897" i="1"/>
  <c r="M897" i="1"/>
  <c r="N897" i="1"/>
  <c r="O897" i="1"/>
  <c r="P897" i="1"/>
  <c r="H898" i="1"/>
  <c r="I898" i="1"/>
  <c r="J898" i="1"/>
  <c r="K898" i="1"/>
  <c r="L898" i="1"/>
  <c r="M898" i="1"/>
  <c r="N898" i="1"/>
  <c r="O898" i="1"/>
  <c r="P898" i="1"/>
  <c r="H899" i="1"/>
  <c r="I899" i="1"/>
  <c r="J899" i="1"/>
  <c r="K899" i="1"/>
  <c r="L899" i="1"/>
  <c r="M899" i="1"/>
  <c r="N899" i="1"/>
  <c r="O899" i="1"/>
  <c r="P899" i="1"/>
  <c r="H900" i="1"/>
  <c r="I900" i="1"/>
  <c r="J900" i="1"/>
  <c r="K900" i="1"/>
  <c r="L900" i="1"/>
  <c r="M900" i="1"/>
  <c r="N900" i="1"/>
  <c r="O900" i="1"/>
  <c r="P900" i="1"/>
  <c r="H901" i="1"/>
  <c r="I901" i="1"/>
  <c r="J901" i="1"/>
  <c r="K901" i="1"/>
  <c r="L901" i="1"/>
  <c r="M901" i="1"/>
  <c r="N901" i="1"/>
  <c r="O901" i="1"/>
  <c r="P901" i="1"/>
  <c r="G898" i="1"/>
  <c r="G899" i="1"/>
  <c r="G900" i="1"/>
  <c r="G901" i="1"/>
  <c r="G897" i="1"/>
  <c r="H892" i="1"/>
  <c r="I892" i="1"/>
  <c r="J892" i="1"/>
  <c r="K892" i="1"/>
  <c r="L892" i="1"/>
  <c r="M892" i="1"/>
  <c r="N892" i="1"/>
  <c r="O892" i="1"/>
  <c r="P892" i="1"/>
  <c r="H893" i="1"/>
  <c r="I893" i="1"/>
  <c r="J893" i="1"/>
  <c r="K893" i="1"/>
  <c r="L893" i="1"/>
  <c r="M893" i="1"/>
  <c r="N893" i="1"/>
  <c r="O893" i="1"/>
  <c r="P893" i="1"/>
  <c r="H894" i="1"/>
  <c r="I894" i="1"/>
  <c r="J894" i="1"/>
  <c r="K894" i="1"/>
  <c r="L894" i="1"/>
  <c r="M894" i="1"/>
  <c r="N894" i="1"/>
  <c r="O894" i="1"/>
  <c r="P894" i="1"/>
  <c r="H895" i="1"/>
  <c r="I895" i="1"/>
  <c r="J895" i="1"/>
  <c r="K895" i="1"/>
  <c r="L895" i="1"/>
  <c r="M895" i="1"/>
  <c r="N895" i="1"/>
  <c r="O895" i="1"/>
  <c r="P895" i="1"/>
  <c r="H896" i="1"/>
  <c r="I896" i="1"/>
  <c r="J896" i="1"/>
  <c r="K896" i="1"/>
  <c r="L896" i="1"/>
  <c r="M896" i="1"/>
  <c r="N896" i="1"/>
  <c r="O896" i="1"/>
  <c r="P896" i="1"/>
  <c r="G893" i="1"/>
  <c r="G894" i="1"/>
  <c r="G895" i="1"/>
  <c r="G896" i="1"/>
  <c r="G892" i="1"/>
  <c r="H887" i="1"/>
  <c r="I887" i="1"/>
  <c r="J887" i="1"/>
  <c r="K887" i="1"/>
  <c r="L887" i="1"/>
  <c r="M887" i="1"/>
  <c r="N887" i="1"/>
  <c r="O887" i="1"/>
  <c r="P887" i="1"/>
  <c r="H888" i="1"/>
  <c r="I888" i="1"/>
  <c r="J888" i="1"/>
  <c r="K888" i="1"/>
  <c r="L888" i="1"/>
  <c r="M888" i="1"/>
  <c r="N888" i="1"/>
  <c r="O888" i="1"/>
  <c r="P888" i="1"/>
  <c r="H889" i="1"/>
  <c r="I889" i="1"/>
  <c r="J889" i="1"/>
  <c r="K889" i="1"/>
  <c r="L889" i="1"/>
  <c r="M889" i="1"/>
  <c r="N889" i="1"/>
  <c r="O889" i="1"/>
  <c r="P889" i="1"/>
  <c r="H890" i="1"/>
  <c r="I890" i="1"/>
  <c r="J890" i="1"/>
  <c r="K890" i="1"/>
  <c r="L890" i="1"/>
  <c r="M890" i="1"/>
  <c r="N890" i="1"/>
  <c r="O890" i="1"/>
  <c r="P890" i="1"/>
  <c r="H891" i="1"/>
  <c r="I891" i="1"/>
  <c r="J891" i="1"/>
  <c r="K891" i="1"/>
  <c r="L891" i="1"/>
  <c r="M891" i="1"/>
  <c r="N891" i="1"/>
  <c r="O891" i="1"/>
  <c r="P891" i="1"/>
  <c r="G888" i="1"/>
  <c r="G889" i="1"/>
  <c r="G890" i="1"/>
  <c r="G891" i="1"/>
  <c r="G887" i="1"/>
  <c r="H882" i="1"/>
  <c r="I882" i="1"/>
  <c r="J882" i="1"/>
  <c r="K882" i="1"/>
  <c r="L882" i="1"/>
  <c r="M882" i="1"/>
  <c r="N882" i="1"/>
  <c r="O882" i="1"/>
  <c r="P882" i="1"/>
  <c r="H883" i="1"/>
  <c r="I883" i="1"/>
  <c r="J883" i="1"/>
  <c r="K883" i="1"/>
  <c r="L883" i="1"/>
  <c r="M883" i="1"/>
  <c r="N883" i="1"/>
  <c r="O883" i="1"/>
  <c r="P883" i="1"/>
  <c r="H884" i="1"/>
  <c r="I884" i="1"/>
  <c r="J884" i="1"/>
  <c r="K884" i="1"/>
  <c r="L884" i="1"/>
  <c r="M884" i="1"/>
  <c r="N884" i="1"/>
  <c r="O884" i="1"/>
  <c r="P884" i="1"/>
  <c r="H885" i="1"/>
  <c r="I885" i="1"/>
  <c r="J885" i="1"/>
  <c r="K885" i="1"/>
  <c r="L885" i="1"/>
  <c r="M885" i="1"/>
  <c r="N885" i="1"/>
  <c r="O885" i="1"/>
  <c r="P885" i="1"/>
  <c r="H886" i="1"/>
  <c r="I886" i="1"/>
  <c r="J886" i="1"/>
  <c r="K886" i="1"/>
  <c r="L886" i="1"/>
  <c r="M886" i="1"/>
  <c r="N886" i="1"/>
  <c r="O886" i="1"/>
  <c r="P886" i="1"/>
  <c r="G883" i="1"/>
  <c r="G884" i="1"/>
  <c r="G885" i="1"/>
  <c r="G886" i="1"/>
  <c r="G882" i="1"/>
  <c r="H877" i="1"/>
  <c r="I877" i="1"/>
  <c r="J877" i="1"/>
  <c r="K877" i="1"/>
  <c r="L877" i="1"/>
  <c r="M877" i="1"/>
  <c r="N877" i="1"/>
  <c r="O877" i="1"/>
  <c r="P877" i="1"/>
  <c r="H878" i="1"/>
  <c r="I878" i="1"/>
  <c r="J878" i="1"/>
  <c r="K878" i="1"/>
  <c r="L878" i="1"/>
  <c r="M878" i="1"/>
  <c r="N878" i="1"/>
  <c r="O878" i="1"/>
  <c r="P878" i="1"/>
  <c r="H879" i="1"/>
  <c r="I879" i="1"/>
  <c r="J879" i="1"/>
  <c r="K879" i="1"/>
  <c r="L879" i="1"/>
  <c r="M879" i="1"/>
  <c r="N879" i="1"/>
  <c r="O879" i="1"/>
  <c r="P879" i="1"/>
  <c r="H880" i="1"/>
  <c r="I880" i="1"/>
  <c r="J880" i="1"/>
  <c r="K880" i="1"/>
  <c r="L880" i="1"/>
  <c r="M880" i="1"/>
  <c r="N880" i="1"/>
  <c r="O880" i="1"/>
  <c r="P880" i="1"/>
  <c r="H881" i="1"/>
  <c r="I881" i="1"/>
  <c r="J881" i="1"/>
  <c r="K881" i="1"/>
  <c r="L881" i="1"/>
  <c r="M881" i="1"/>
  <c r="N881" i="1"/>
  <c r="O881" i="1"/>
  <c r="P881" i="1"/>
  <c r="G878" i="1"/>
  <c r="G879" i="1"/>
  <c r="G880" i="1"/>
  <c r="G881" i="1"/>
  <c r="G877" i="1"/>
  <c r="H872" i="1"/>
  <c r="I872" i="1"/>
  <c r="J872" i="1"/>
  <c r="K872" i="1"/>
  <c r="L872" i="1"/>
  <c r="M872" i="1"/>
  <c r="N872" i="1"/>
  <c r="O872" i="1"/>
  <c r="P872" i="1"/>
  <c r="H873" i="1"/>
  <c r="I873" i="1"/>
  <c r="J873" i="1"/>
  <c r="K873" i="1"/>
  <c r="L873" i="1"/>
  <c r="M873" i="1"/>
  <c r="N873" i="1"/>
  <c r="O873" i="1"/>
  <c r="P873" i="1"/>
  <c r="H874" i="1"/>
  <c r="I874" i="1"/>
  <c r="J874" i="1"/>
  <c r="K874" i="1"/>
  <c r="L874" i="1"/>
  <c r="M874" i="1"/>
  <c r="N874" i="1"/>
  <c r="O874" i="1"/>
  <c r="P874" i="1"/>
  <c r="H875" i="1"/>
  <c r="I875" i="1"/>
  <c r="J875" i="1"/>
  <c r="K875" i="1"/>
  <c r="L875" i="1"/>
  <c r="M875" i="1"/>
  <c r="N875" i="1"/>
  <c r="O875" i="1"/>
  <c r="P875" i="1"/>
  <c r="H876" i="1"/>
  <c r="I876" i="1"/>
  <c r="J876" i="1"/>
  <c r="K876" i="1"/>
  <c r="L876" i="1"/>
  <c r="M876" i="1"/>
  <c r="N876" i="1"/>
  <c r="O876" i="1"/>
  <c r="P876" i="1"/>
  <c r="G873" i="1"/>
  <c r="G874" i="1"/>
  <c r="G875" i="1"/>
  <c r="G876" i="1"/>
  <c r="G872" i="1"/>
  <c r="H867" i="1"/>
  <c r="I867" i="1"/>
  <c r="J867" i="1"/>
  <c r="K867" i="1"/>
  <c r="L867" i="1"/>
  <c r="M867" i="1"/>
  <c r="N867" i="1"/>
  <c r="O867" i="1"/>
  <c r="P867" i="1"/>
  <c r="H868" i="1"/>
  <c r="I868" i="1"/>
  <c r="J868" i="1"/>
  <c r="K868" i="1"/>
  <c r="L868" i="1"/>
  <c r="M868" i="1"/>
  <c r="N868" i="1"/>
  <c r="O868" i="1"/>
  <c r="P868" i="1"/>
  <c r="H869" i="1"/>
  <c r="I869" i="1"/>
  <c r="J869" i="1"/>
  <c r="K869" i="1"/>
  <c r="L869" i="1"/>
  <c r="M869" i="1"/>
  <c r="N869" i="1"/>
  <c r="O869" i="1"/>
  <c r="P869" i="1"/>
  <c r="H870" i="1"/>
  <c r="I870" i="1"/>
  <c r="J870" i="1"/>
  <c r="K870" i="1"/>
  <c r="L870" i="1"/>
  <c r="M870" i="1"/>
  <c r="N870" i="1"/>
  <c r="O870" i="1"/>
  <c r="P870" i="1"/>
  <c r="H871" i="1"/>
  <c r="I871" i="1"/>
  <c r="J871" i="1"/>
  <c r="K871" i="1"/>
  <c r="L871" i="1"/>
  <c r="M871" i="1"/>
  <c r="N871" i="1"/>
  <c r="O871" i="1"/>
  <c r="P871" i="1"/>
  <c r="G868" i="1"/>
  <c r="G869" i="1"/>
  <c r="G870" i="1"/>
  <c r="G871" i="1"/>
  <c r="G867" i="1"/>
  <c r="H862" i="1"/>
  <c r="I862" i="1"/>
  <c r="J862" i="1"/>
  <c r="K862" i="1"/>
  <c r="L862" i="1"/>
  <c r="M862" i="1"/>
  <c r="N862" i="1"/>
  <c r="O862" i="1"/>
  <c r="P862" i="1"/>
  <c r="H863" i="1"/>
  <c r="I863" i="1"/>
  <c r="J863" i="1"/>
  <c r="K863" i="1"/>
  <c r="L863" i="1"/>
  <c r="M863" i="1"/>
  <c r="N863" i="1"/>
  <c r="O863" i="1"/>
  <c r="P863" i="1"/>
  <c r="H864" i="1"/>
  <c r="I864" i="1"/>
  <c r="J864" i="1"/>
  <c r="K864" i="1"/>
  <c r="L864" i="1"/>
  <c r="M864" i="1"/>
  <c r="N864" i="1"/>
  <c r="O864" i="1"/>
  <c r="P864" i="1"/>
  <c r="H865" i="1"/>
  <c r="I865" i="1"/>
  <c r="J865" i="1"/>
  <c r="K865" i="1"/>
  <c r="L865" i="1"/>
  <c r="M865" i="1"/>
  <c r="N865" i="1"/>
  <c r="O865" i="1"/>
  <c r="P865" i="1"/>
  <c r="H866" i="1"/>
  <c r="I866" i="1"/>
  <c r="J866" i="1"/>
  <c r="K866" i="1"/>
  <c r="L866" i="1"/>
  <c r="M866" i="1"/>
  <c r="N866" i="1"/>
  <c r="O866" i="1"/>
  <c r="P866" i="1"/>
  <c r="G863" i="1"/>
  <c r="G864" i="1"/>
  <c r="G865" i="1"/>
  <c r="G866" i="1"/>
  <c r="G862" i="1"/>
  <c r="H857" i="1"/>
  <c r="I857" i="1"/>
  <c r="J857" i="1"/>
  <c r="K857" i="1"/>
  <c r="L857" i="1"/>
  <c r="M857" i="1"/>
  <c r="N857" i="1"/>
  <c r="O857" i="1"/>
  <c r="P857" i="1"/>
  <c r="H858" i="1"/>
  <c r="I858" i="1"/>
  <c r="J858" i="1"/>
  <c r="K858" i="1"/>
  <c r="L858" i="1"/>
  <c r="M858" i="1"/>
  <c r="N858" i="1"/>
  <c r="O858" i="1"/>
  <c r="P858" i="1"/>
  <c r="H859" i="1"/>
  <c r="I859" i="1"/>
  <c r="J859" i="1"/>
  <c r="K859" i="1"/>
  <c r="L859" i="1"/>
  <c r="M859" i="1"/>
  <c r="N859" i="1"/>
  <c r="O859" i="1"/>
  <c r="P859" i="1"/>
  <c r="H860" i="1"/>
  <c r="I860" i="1"/>
  <c r="J860" i="1"/>
  <c r="K860" i="1"/>
  <c r="L860" i="1"/>
  <c r="M860" i="1"/>
  <c r="N860" i="1"/>
  <c r="O860" i="1"/>
  <c r="P860" i="1"/>
  <c r="H861" i="1"/>
  <c r="I861" i="1"/>
  <c r="J861" i="1"/>
  <c r="K861" i="1"/>
  <c r="L861" i="1"/>
  <c r="M861" i="1"/>
  <c r="N861" i="1"/>
  <c r="O861" i="1"/>
  <c r="P861" i="1"/>
  <c r="G858" i="1"/>
  <c r="G859" i="1"/>
  <c r="G860" i="1"/>
  <c r="G861" i="1"/>
  <c r="G857" i="1"/>
  <c r="H852" i="1"/>
  <c r="I852" i="1"/>
  <c r="J852" i="1"/>
  <c r="K852" i="1"/>
  <c r="L852" i="1"/>
  <c r="M852" i="1"/>
  <c r="N852" i="1"/>
  <c r="O852" i="1"/>
  <c r="P852" i="1"/>
  <c r="H853" i="1"/>
  <c r="I853" i="1"/>
  <c r="J853" i="1"/>
  <c r="K853" i="1"/>
  <c r="L853" i="1"/>
  <c r="M853" i="1"/>
  <c r="N853" i="1"/>
  <c r="O853" i="1"/>
  <c r="P853" i="1"/>
  <c r="H854" i="1"/>
  <c r="I854" i="1"/>
  <c r="J854" i="1"/>
  <c r="K854" i="1"/>
  <c r="L854" i="1"/>
  <c r="M854" i="1"/>
  <c r="N854" i="1"/>
  <c r="O854" i="1"/>
  <c r="P854" i="1"/>
  <c r="H855" i="1"/>
  <c r="I855" i="1"/>
  <c r="J855" i="1"/>
  <c r="K855" i="1"/>
  <c r="L855" i="1"/>
  <c r="M855" i="1"/>
  <c r="N855" i="1"/>
  <c r="O855" i="1"/>
  <c r="P855" i="1"/>
  <c r="H856" i="1"/>
  <c r="I856" i="1"/>
  <c r="J856" i="1"/>
  <c r="K856" i="1"/>
  <c r="L856" i="1"/>
  <c r="M856" i="1"/>
  <c r="N856" i="1"/>
  <c r="O856" i="1"/>
  <c r="P856" i="1"/>
  <c r="G853" i="1"/>
  <c r="G854" i="1"/>
  <c r="G855" i="1"/>
  <c r="G856" i="1"/>
  <c r="G852" i="1"/>
  <c r="P846" i="1" l="1"/>
  <c r="O850" i="1"/>
  <c r="K850" i="1"/>
  <c r="P849" i="1"/>
  <c r="L849" i="1"/>
  <c r="H849" i="1"/>
  <c r="M848" i="1"/>
  <c r="I848" i="1"/>
  <c r="N847" i="1"/>
  <c r="J847" i="1"/>
  <c r="O846" i="1"/>
  <c r="K846" i="1"/>
  <c r="N846" i="1"/>
  <c r="J846" i="1"/>
  <c r="G846" i="1"/>
  <c r="M846" i="1"/>
  <c r="I846" i="1"/>
  <c r="G850" i="1"/>
  <c r="P850" i="1"/>
  <c r="L850" i="1"/>
  <c r="H850" i="1"/>
  <c r="M849" i="1"/>
  <c r="I849" i="1"/>
  <c r="N848" i="1"/>
  <c r="J848" i="1"/>
  <c r="O847" i="1"/>
  <c r="K847" i="1"/>
  <c r="L846" i="1"/>
  <c r="H846" i="1"/>
  <c r="M850" i="1"/>
  <c r="I850" i="1"/>
  <c r="N849" i="1"/>
  <c r="J849" i="1"/>
  <c r="O848" i="1"/>
  <c r="K848" i="1"/>
  <c r="P847" i="1"/>
  <c r="L847" i="1"/>
  <c r="H847" i="1"/>
  <c r="G848" i="1"/>
  <c r="N850" i="1"/>
  <c r="J850" i="1"/>
  <c r="O849" i="1"/>
  <c r="K849" i="1"/>
  <c r="P848" i="1"/>
  <c r="L848" i="1"/>
  <c r="H848" i="1"/>
  <c r="M847" i="1"/>
  <c r="I847" i="1"/>
  <c r="G695" i="1"/>
  <c r="G905" i="1" s="1"/>
  <c r="G849" i="1" s="1"/>
  <c r="G693" i="1"/>
  <c r="G903" i="1" s="1"/>
  <c r="G847" i="1" s="1"/>
</calcChain>
</file>

<file path=xl/sharedStrings.xml><?xml version="1.0" encoding="utf-8"?>
<sst xmlns="http://schemas.openxmlformats.org/spreadsheetml/2006/main" count="6237" uniqueCount="2134">
  <si>
    <t xml:space="preserve">  ГРАФИК</t>
  </si>
  <si>
    <t>№ п/п</t>
  </si>
  <si>
    <t>Наименование подстанции</t>
  </si>
  <si>
    <t>Очередь ограничения, МВт</t>
  </si>
  <si>
    <t>Вторичный получатель команд об аварийных ограничениях</t>
  </si>
  <si>
    <t>I</t>
  </si>
  <si>
    <t>II</t>
  </si>
  <si>
    <t>III</t>
  </si>
  <si>
    <t>IV</t>
  </si>
  <si>
    <t>V</t>
  </si>
  <si>
    <t>VI</t>
  </si>
  <si>
    <t>VII</t>
  </si>
  <si>
    <t>VIII</t>
  </si>
  <si>
    <t>IX</t>
  </si>
  <si>
    <t>X</t>
  </si>
  <si>
    <t>6</t>
  </si>
  <si>
    <t>В т.ч. по энергоузлу (энергорайону):</t>
  </si>
  <si>
    <t>Наименование фидера</t>
  </si>
  <si>
    <t>Остальные центры питания Кузбасской энергосистемы</t>
  </si>
  <si>
    <t>Величина потребления электрической мощности потребителей, указанная в графике, определена для условий прохождения максимума нагрузок при среднесуточных температурах наружного воздуха, соответствующих температуре наиболее холодной пятидневки с обеспеченностью 0,92 (-39°С).</t>
  </si>
  <si>
    <t>Способ ввода  отключения по графику</t>
  </si>
  <si>
    <t>Время отключения</t>
  </si>
  <si>
    <t>Организация, выполняющая фактические действия по вводу аварийных ограничений</t>
  </si>
  <si>
    <t>всего</t>
  </si>
  <si>
    <t>всего по ДУ</t>
  </si>
  <si>
    <t>Всего</t>
  </si>
  <si>
    <t>Потребители</t>
  </si>
  <si>
    <t>Итого по энергорайону:</t>
  </si>
  <si>
    <t>до 5 мин</t>
  </si>
  <si>
    <t>С.Г. Тараданов</t>
  </si>
  <si>
    <t>7</t>
  </si>
  <si>
    <t>от 5 до 20 мин</t>
  </si>
  <si>
    <t>от 20 до 60 мин</t>
  </si>
  <si>
    <t xml:space="preserve"> временного отключения потребления на 2020/2021 гг.</t>
  </si>
  <si>
    <t>ПС 110 кВ РМК, ПС 110 кВ Высокая, ПС 110 кВ Ново-Байдаевская, ПС 110 кВ Кузнецкая, ПС 110 кВ Береговая, шины 110 кВ ПС 220 кВ ЗСМК, Западно-Сибирская ТЭЦ, включая понизительные подстанции, электроснабжение которых осуществляется от вышеперечисленных подстанций</t>
  </si>
  <si>
    <t>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включая понизительные подстанции, электроснабжение которых осуществляется от вышеперечисленных подстанций</t>
  </si>
  <si>
    <t>ПС 110 кВ Пихтач, ПС 110 кВ Кузель, ПС 110 кВ Тайга, ПС 110 кВ Хопкино, ПС 110 кВ Яшкинская, ПС 110 кВ ЯЦЗ, ПС 110 кВ Литвиново, ПС 110 кВ Тальменка,  ПС 110 кВ Тутальская, ПС 110 кВ Урожайная, ПС 110 кВ Юргинская, ПС 110 кВ Технониколь, ПС 110 кВ Комплексная, ПС 110 кВ Юрга-2, ПС 110 кВ Западная, ПС 110 кВ ЮМЗ, ПС 110 кВ Воинская, ПС 110 кВ Большеямная, ПС 110 кВ Звездная, ПС 110 кВ Мозжухинская, ПС 110 кВ Толевая, ТЭЦ Юрмаш, ПС 110 кВ Сураново, включая понизительные подстанции, электроснабжение которых осуществляется от вышеперечисленных подстанций</t>
  </si>
  <si>
    <t>ПС 110 кВ Судженка, ПС 110 кВ Яйская,  ПС 110 кВ Яя, ПС 110 кВ Ижморская, ПС 110 кВ Иверка, ПС 110 кВ Берикульская, ПС 110 кВ Антибесская, ПС 110 кВ 3704 км, ПС 110 кВ Мариинск, ПС 110 кВ Пионерская, ПС 110 кВ Мариинский ЛПК, ПС 110 кВ Чебулинская, ПС 110 кВ Ивановская, ПС 110 кВ Чумайская, ПС 110 кВ Макаракская, ПС 110 кВ Тисульская, ПС 110 кВ Мариинская НПС, ПС 110 кВ Тяжин, ПС 110 кВ Тяжинская, включая понизительные подстанции, электроснабжение которых осуществляется от вышеперечисленных подстанций</t>
  </si>
  <si>
    <t>ПС 110 кВ Мариинск, ПС 110 кВ Пионерская, ПС 110 кВ Мариинский ЛПК, ПС 110 кВ Чебулинская, ПС 110 кВ Ивановская, ПС 110 кВ Чумайская, ПС 110 кВ Макаракская, ПС 110 кВ Тисульская, ПС 110 кВ Мариинская НПС, ПС 110 кВ Тяжин, ПС 110 кВ Тяжинская, включая понизительные подстанции, электроснабжение которых осуществляется от вышеперечисленных подстанций</t>
  </si>
  <si>
    <t>ПС 110 кВ Тяжин, ПС 110 кВ Мариинская НПС, ПС 110 кВ Тяжинская, включая понизительные подстанции, электроснабжение которых осуществляется от вышеперечисленных подстанций</t>
  </si>
  <si>
    <t>ПС 110 кВ Кирова-Западная, ПС 110 кВ Егозово, ПС 110 кВ Непрерывка, ПС 110 кВ Контрольный, ПС 110 кВ Промышленная, ПС 110 кВ Промышленная-сельская, ПС 110 кВ Торсьма, ПС 110 кВ Падунская, включая понизительные подстанции, электроснабжение которых осуществляется от вышеперечисленных подстанций</t>
  </si>
  <si>
    <t>ПС 110 кВ Контрольный, ПС 110 кВ Непрерывка, ПС 110 кВ Падунская, ПС 110 кВ Промышленная, ПС 110 кВ Промышленная-сельская, ПС 110 кВ Торсьма, включая понизительные подстанции, электроснабжение которых осуществляется от вышеперечисленных подстанций</t>
  </si>
  <si>
    <t>ПС 110 кВ Космическая, шины 110 кВ ПС 220 кВ Заискитимская, включая понизительные подстанции, электроснабжение которых осуществляется от вышеперечисленных подстанций</t>
  </si>
  <si>
    <t>ПС 110 кВ Новоленинская, ПС 110 кВ Алексиевская, ПС 110 кВ Полысаевская-3, ПС 110 кВ Набережная, ПС 110 кВ Листвяжная, ПС 110 кВ Новомоховская, ПС 110 кВ Заречная-Новая, ПС 110 кВ Заречная, ПС 110 кВ Костромовская, ПС 110 кВ Беловская, ПС 110 кВ Ново-Чертинская, ПС 110 кВ Красный Брод, ПС 110 кВ Карагайлинская-Новая, ПС 110 кВ Краснокаменская,  ПС 110 кВ Ускат, ПС 110 кВ Афонинская,  ПС 110 кВ Черкасов Камень, включая понизительные подстанции, электроснабжение которых осуществляется от вышеперечисленных подстанций</t>
  </si>
  <si>
    <t>Шины 110 кВ, 35 кВ ПС 220 кВ Крохалевская, ПС 110 кВ Спутник, ПС 110 кВ Рудничная, ПС 110 кВ Шахтёр, шины 110 кВ Кемеровской ТЭЦ, Кемеровской ГРЭС, ПС 110 кВ Очистная, включая понизительные подстанции, электроснабжение которых осуществляется от вышеперечисленных подстанций</t>
  </si>
  <si>
    <t>ПС 110 кВ Краснокаменская № 19</t>
  </si>
  <si>
    <t>ф.10-7-С, ф.10-21-С</t>
  </si>
  <si>
    <t>ОП</t>
  </si>
  <si>
    <t>ф.10-14, ф.10-18</t>
  </si>
  <si>
    <t>ф.10-6-М, ф.10-28-М</t>
  </si>
  <si>
    <t>ф.10-4-Ч</t>
  </si>
  <si>
    <t>ОАО "ОМТ"</t>
  </si>
  <si>
    <t>ООО "Холлифуд"</t>
  </si>
  <si>
    <t>ООО "Кемэнерго"</t>
  </si>
  <si>
    <t>Турбазы, ПАО"МРСК-Сибири" население</t>
  </si>
  <si>
    <t>2.1</t>
  </si>
  <si>
    <t>2.2</t>
  </si>
  <si>
    <t>2.3</t>
  </si>
  <si>
    <t>2.4</t>
  </si>
  <si>
    <t>2.5</t>
  </si>
  <si>
    <t>2.6</t>
  </si>
  <si>
    <t>2.7</t>
  </si>
  <si>
    <t>2.8</t>
  </si>
  <si>
    <t>2.9</t>
  </si>
  <si>
    <t>2.10</t>
  </si>
  <si>
    <t>2.11</t>
  </si>
  <si>
    <t>ООО ПО "ЦУС"</t>
  </si>
  <si>
    <t>АО "СибПСК"</t>
  </si>
  <si>
    <t>ПС 110 кВ Толевая</t>
  </si>
  <si>
    <t>Ввод-1 ЗРУ-6 кВ</t>
  </si>
  <si>
    <t>ООО "Кузбасский скарабей", ПАО "МРСК Сибири"</t>
  </si>
  <si>
    <t>3.1</t>
  </si>
  <si>
    <t>3.2</t>
  </si>
  <si>
    <t>3.3</t>
  </si>
  <si>
    <t>3.4</t>
  </si>
  <si>
    <t>3.5</t>
  </si>
  <si>
    <t>3.6</t>
  </si>
  <si>
    <t>3.7</t>
  </si>
  <si>
    <t>3.8</t>
  </si>
  <si>
    <t>3.9</t>
  </si>
  <si>
    <t>3.10</t>
  </si>
  <si>
    <t>3.11</t>
  </si>
  <si>
    <t>ООО "Кузбасский скарабей"</t>
  </si>
  <si>
    <t>Кузбассэнерго-РЭС</t>
  </si>
  <si>
    <t>ПС 110 кВ Заводская</t>
  </si>
  <si>
    <t>ф.10-26-КШТ, ф.10-57-КШТ</t>
  </si>
  <si>
    <t>ДУ</t>
  </si>
  <si>
    <t>ООО "Полимердор", Бакушев С.А., ИП Зайцев Н.И., ГСК "Текстильщик", ООО "Восток-Авто", ООО "Трак Мастер", ООО "Плаза", Осипчук Е.А., ИП Луцкая О.С., ООО "Сербика", ООО ХК "Вектор", ООО "Картофельный папа", Рахмедзянов А.В., ООО "Орхидея", Путилктн В.А., Потапов В.Л., Тушина Е.Н., ИП Брославченко А.И., Логинов К.С., ООО "ГофроТорг"</t>
  </si>
  <si>
    <t>9.1</t>
  </si>
  <si>
    <t>9.2</t>
  </si>
  <si>
    <t>10.1</t>
  </si>
  <si>
    <t>10.2</t>
  </si>
  <si>
    <t>10.3</t>
  </si>
  <si>
    <t>10.4</t>
  </si>
  <si>
    <t>10.5</t>
  </si>
  <si>
    <t>10.6</t>
  </si>
  <si>
    <t>10.7</t>
  </si>
  <si>
    <t>10.8</t>
  </si>
  <si>
    <t>10.9</t>
  </si>
  <si>
    <t>10.10</t>
  </si>
  <si>
    <t>10.11</t>
  </si>
  <si>
    <t>10.12</t>
  </si>
  <si>
    <t>10.13</t>
  </si>
  <si>
    <t>10.14</t>
  </si>
  <si>
    <t>10.15</t>
  </si>
  <si>
    <t>10.16</t>
  </si>
  <si>
    <t>ЦОФ  ООО "ММК-УГОЛЬ"</t>
  </si>
  <si>
    <t>2 сш. 6 кВ ПС 35 кВ Беловская ЦОФ</t>
  </si>
  <si>
    <t>ф.6-22-РУ</t>
  </si>
  <si>
    <t>ф.6-30-П</t>
  </si>
  <si>
    <t>1 сш. 6 кВ ПС 35 кВ Беловская ЦОФ</t>
  </si>
  <si>
    <t>ф.6-6-РУ</t>
  </si>
  <si>
    <t>ф.6-16-Г</t>
  </si>
  <si>
    <t>ф.6-11-П</t>
  </si>
  <si>
    <t>12.1</t>
  </si>
  <si>
    <t>12.2</t>
  </si>
  <si>
    <t>12.3</t>
  </si>
  <si>
    <t>12.4</t>
  </si>
  <si>
    <t>12.5</t>
  </si>
  <si>
    <t>12.6</t>
  </si>
  <si>
    <t>12.7</t>
  </si>
  <si>
    <t>12.8</t>
  </si>
  <si>
    <t>12.9</t>
  </si>
  <si>
    <t>12.10</t>
  </si>
  <si>
    <t>12.11</t>
  </si>
  <si>
    <t>12.12</t>
  </si>
  <si>
    <t>АО "Междуречье"</t>
  </si>
  <si>
    <t>ПС 110 кВ Карьерная</t>
  </si>
  <si>
    <t>ф. 6-10-Ю</t>
  </si>
  <si>
    <t>ф.6-18-У</t>
  </si>
  <si>
    <t>ф.6-20-С</t>
  </si>
  <si>
    <t>АО «Междуречье"</t>
  </si>
  <si>
    <t>АО "Разрез Томусинский"</t>
  </si>
  <si>
    <t>ПС 110 кВ Томская</t>
  </si>
  <si>
    <t>ф.6-3-В</t>
  </si>
  <si>
    <t>ф. 6-7-П  (резерв ф. 6-2-В)</t>
  </si>
  <si>
    <t>АО «Разрез Томусинский"</t>
  </si>
  <si>
    <t>ф. 6-12-Ц</t>
  </si>
  <si>
    <t>ф. 6-5-Ц</t>
  </si>
  <si>
    <t>Компрессор поз.211, Насос поз.101,Насос поз.98, Насос поз.198, Компрессор поз.213,Грохот поз.34, Насос поз.90, Конвейер поз.20, Насос поз.85, Насос поз.65, Насос поз.81,Насос поз.77, Насос поз.90, Насос поз.97,Насос поз.69, Насос поз.104, Насос поз.127, Дробилка поз.3</t>
  </si>
  <si>
    <t>Конвейер поз.224, Конвейер поз.281, Конвейер поз.300, Компрессор поз.206, Центрифуга поз.172, Насос поз.67,Конвейер поз.32</t>
  </si>
  <si>
    <t>АО "ОФ "Междуреченская"</t>
  </si>
  <si>
    <t xml:space="preserve">Новосибирское РНУ - филиал АО "Транснефть - Западная Сибирь" </t>
  </si>
  <si>
    <t>ПС 110 кВ Мариинская НПС</t>
  </si>
  <si>
    <t>ЗРУ-6 кВ яч. №17</t>
  </si>
  <si>
    <t>ЗРУ-6 кВ яч. №19</t>
  </si>
  <si>
    <t>ЭД 2МНА-1</t>
  </si>
  <si>
    <t>ЭД 2МНА-3</t>
  </si>
  <si>
    <t>6.1</t>
  </si>
  <si>
    <t>6.3</t>
  </si>
  <si>
    <t>6.2</t>
  </si>
  <si>
    <t>5.1</t>
  </si>
  <si>
    <t>5.2</t>
  </si>
  <si>
    <t>4.1</t>
  </si>
  <si>
    <t>4.2</t>
  </si>
  <si>
    <t>Ж.Д. потребители; бытовые сторонние потребители</t>
  </si>
  <si>
    <t>Ж.Д. потребители; бытовые потребители ст.Мариинск</t>
  </si>
  <si>
    <t>Электроподвижной состав (тяговая нагрузка ОАО "РЖД")</t>
  </si>
  <si>
    <t>4.3</t>
  </si>
  <si>
    <t>4.4</t>
  </si>
  <si>
    <t>4.5</t>
  </si>
  <si>
    <t>4.6</t>
  </si>
  <si>
    <t>4.7</t>
  </si>
  <si>
    <t>4.8</t>
  </si>
  <si>
    <t>4.9</t>
  </si>
  <si>
    <t>4.10</t>
  </si>
  <si>
    <t>4.11</t>
  </si>
  <si>
    <t>4.12</t>
  </si>
  <si>
    <t>ПС 110 кВ Мариинск</t>
  </si>
  <si>
    <t>ДПР-"Восток"</t>
  </si>
  <si>
    <t>фидер 10 кВ №1</t>
  </si>
  <si>
    <t xml:space="preserve">ОП </t>
  </si>
  <si>
    <t>фидер 27,5 кВ №2</t>
  </si>
  <si>
    <t>ПС 110 кВ Тяжин</t>
  </si>
  <si>
    <t>ДПР-"Запад"</t>
  </si>
  <si>
    <t xml:space="preserve">фидер 27,5 кВ № 1 </t>
  </si>
  <si>
    <t>фидер 27,5 кВ №5</t>
  </si>
  <si>
    <t>Красноярская ЖД</t>
  </si>
  <si>
    <t>6.4</t>
  </si>
  <si>
    <t>6.5</t>
  </si>
  <si>
    <t>6.6</t>
  </si>
  <si>
    <t>6.7</t>
  </si>
  <si>
    <t>5.3</t>
  </si>
  <si>
    <t>5.4</t>
  </si>
  <si>
    <t>5.5</t>
  </si>
  <si>
    <t>5.6</t>
  </si>
  <si>
    <t>5.7</t>
  </si>
  <si>
    <t>5.8</t>
  </si>
  <si>
    <t>5.9</t>
  </si>
  <si>
    <t>5.10</t>
  </si>
  <si>
    <t>5.11</t>
  </si>
  <si>
    <t>5.12</t>
  </si>
  <si>
    <t>5.13</t>
  </si>
  <si>
    <t>5.14</t>
  </si>
  <si>
    <t>КАО "Азот"</t>
  </si>
  <si>
    <t>ПС № 175 (от ЗРУ-110 кВ НК ТЭЦ)</t>
  </si>
  <si>
    <t>FG-901а</t>
  </si>
  <si>
    <t>КАО «Азот"</t>
  </si>
  <si>
    <t>FG-901s</t>
  </si>
  <si>
    <t>FG-902сs</t>
  </si>
  <si>
    <t>ПС № 163 (от ЗРУ-110 кВ НК ТЭЦ)</t>
  </si>
  <si>
    <t>Нагрузка 0,4 кВ</t>
  </si>
  <si>
    <t>ПС № 163 (от ГРУ-6 кВ НК ТЭЦ яч.63)</t>
  </si>
  <si>
    <t>ПС № 118 (от ГРУ-6 кВ НК ТЭЦ яч.109)</t>
  </si>
  <si>
    <t>ПС № 55 (от ЗРУ-110 кВ НК ТЭЦ)</t>
  </si>
  <si>
    <t>ПС № 81 (от ЗРУ-110 кВ НК ТЭЦ)</t>
  </si>
  <si>
    <t>МК-521а</t>
  </si>
  <si>
    <t>ПС № 5Б  (от ГРУ-6 кВ НК ТЭЦ яч.84)</t>
  </si>
  <si>
    <t>ПС № 38 (от ЗРУ-110 кВ НК ТЭЦ)</t>
  </si>
  <si>
    <t>СДК-3</t>
  </si>
  <si>
    <t>ПС № 142 (от ЗРУ-110 кВ НК ТЭЦ)</t>
  </si>
  <si>
    <t>1-й каскад ГАС</t>
  </si>
  <si>
    <t>ПС №142 (от ЗРУ-110 кВ НК ТЭЦ)</t>
  </si>
  <si>
    <t>2-й каскад ГАС</t>
  </si>
  <si>
    <t>3-й каскад ГАС</t>
  </si>
  <si>
    <t>ПС № 43 (от ЗРУ-110 кВ НК ТЭЦ)</t>
  </si>
  <si>
    <t>ПС №140 (от ЗРУ-110 кВ НК ТЭЦ)</t>
  </si>
  <si>
    <t>КК-101</t>
  </si>
  <si>
    <t>ПС № 80 (от ЗРУ-110 кВ НК ТЭЦ)</t>
  </si>
  <si>
    <t>СД-1</t>
  </si>
  <si>
    <t>ПС № 69 (от ГРУ-6 кВ НК ТЭЦ яч.89)</t>
  </si>
  <si>
    <t>КТК-6</t>
  </si>
  <si>
    <t>12.13</t>
  </si>
  <si>
    <t>12.14</t>
  </si>
  <si>
    <t>12.15</t>
  </si>
  <si>
    <t>12.16</t>
  </si>
  <si>
    <t>12.17</t>
  </si>
  <si>
    <t>12.18</t>
  </si>
  <si>
    <t>12.19</t>
  </si>
  <si>
    <t>12.20</t>
  </si>
  <si>
    <t>12.21</t>
  </si>
  <si>
    <t>12.22</t>
  </si>
  <si>
    <t>12.23</t>
  </si>
  <si>
    <t>12.24</t>
  </si>
  <si>
    <t>12.25</t>
  </si>
  <si>
    <t>12.26</t>
  </si>
  <si>
    <t>12.27</t>
  </si>
  <si>
    <t>12.28</t>
  </si>
  <si>
    <t>12.29</t>
  </si>
  <si>
    <t>12.30</t>
  </si>
  <si>
    <t>12.31</t>
  </si>
  <si>
    <t>Насос № 1 ВОЦ-15</t>
  </si>
  <si>
    <t>Насос № 2 ВОЦ-12</t>
  </si>
  <si>
    <t>Насос № 2 ВОЦ-14</t>
  </si>
  <si>
    <t>КХП:УОЦ, нагнетатели к/газа ОАО "ЕВРАЗ ЗСМК" площадка строительного проката</t>
  </si>
  <si>
    <t>АИП:Дробилки известняка ОАО "ЕВРАЗ ЗСМК" площадка строительного проката</t>
  </si>
  <si>
    <t>АИП:Эл.экскаваторы ОАО "ЕВРАЗ ЗСМК" площадка строительного проката</t>
  </si>
  <si>
    <t>АИП:Вентиляторы,дымососы, конвейеры ОАО "ЕВРАЗ ЗСМК" площадка строительного проката</t>
  </si>
  <si>
    <t>АИП:известковые печи ОАО "ЕВРАЗ ЗСМК" площадка строительного проката</t>
  </si>
  <si>
    <t>АИП:Агломашины ОАО "ЕВРАЗ ЗСМК" площадка строительного проката</t>
  </si>
  <si>
    <t xml:space="preserve"> Доменный цех: ЦВС ОАО "ЕВРАЗ ЗСМК" площадка строительного проката</t>
  </si>
  <si>
    <t>Доменный цех: ЦВС Насосная ДЦ (перевод нагрузки на ОП-1) ОАО "ЕВРАЗ ЗСМК" площадка строительного проката</t>
  </si>
  <si>
    <t>Цех изложниц:Технологическое оборудование ОАО "ЕВРАЗ ЗСМК" площадка строительного проката</t>
  </si>
  <si>
    <t>ПВС: Перевод нагрузки на ОП-1</t>
  </si>
  <si>
    <t>ПВС:Электрокомпрессоры ОАО "ЕВРАЗ ЗСМК" площадка строительного проката</t>
  </si>
  <si>
    <t>ТСЦ:Электрокомпрессоры ОАО "ЕВРАЗ ЗСМК" площадка строительного проката</t>
  </si>
  <si>
    <t>Кислородный цех-1 (перевод нагрузки на ОП-1) компрессоры ОАО "ЕВРАЗ ЗСМК" площадка строительного проката</t>
  </si>
  <si>
    <t>Кислородный цех-2: компрессоры ОАО "ЕВРАЗ ЗСМК" площадка строительного проката</t>
  </si>
  <si>
    <t>Сталеплавильное производство:МНЛЗ ОАО "ЕВРАЗ ЗСМК" площадка строительного проката</t>
  </si>
  <si>
    <t>Сталеплавильное производство:Конверторы 1, 2, 3, 4, 5 ОАО "ЕВРАЗ ЗСМК" площадка строительного проката</t>
  </si>
  <si>
    <t>РМЗ:Индукционные печи РМЗ ОАО "ЕВРАЗ ЗСМК" площадка строительного проката</t>
  </si>
  <si>
    <t>Сталепрокатное производство:Технологическое оборудование ОАО "ЕВРАЗ ЗСМК" площадка строительного проката</t>
  </si>
  <si>
    <t>ООО"Окси Сервис"; ИП Кучеренко;ООО "КузнецкЛАЗсервис";ГСК "Строитель-3"</t>
  </si>
  <si>
    <t xml:space="preserve"> яч.29, 31, 33, 35, 17, 19,8, 20, 14, 32, 34, 36, 38 РУ6кВ: 31, 29, 25, 21, 17, 14, 18, 22, 24, 26, 28, 30, 32, 32, 34. РП16 РУ10кВ: яч.13, 8. РП45 РУ6кВ: яч.17</t>
  </si>
  <si>
    <t>яч.13, 8</t>
  </si>
  <si>
    <t>яч.17</t>
  </si>
  <si>
    <t xml:space="preserve"> яч.5, 6, 20, 21, 38, 39</t>
  </si>
  <si>
    <t xml:space="preserve"> яч. 4, 5, 6, 7, 8, 9, 23, 24, 25, 26</t>
  </si>
  <si>
    <t>яч. 1, 4, 5, 16, 22, 23, 24, 26</t>
  </si>
  <si>
    <t xml:space="preserve">яч. 6-10, 13, 14, 17, 18.                </t>
  </si>
  <si>
    <t>РП-36 (ЗС ТЭЦ)</t>
  </si>
  <si>
    <t>яч. 22, 23</t>
  </si>
  <si>
    <t xml:space="preserve">яч. 11, 13, 15, 17.           </t>
  </si>
  <si>
    <t xml:space="preserve">яч. 4, 6. </t>
  </si>
  <si>
    <t>яч. 1. 18</t>
  </si>
  <si>
    <t xml:space="preserve"> яч. 29, 30, 44, 71, 76. </t>
  </si>
  <si>
    <t>яч. 9, 25, 40</t>
  </si>
  <si>
    <t>РУ-10кВ: яч. 8, 20, 22, 12, 4. РУ-3кВ: яч. 3, 5, 7, 10, 12, 16, 9, 15, 17</t>
  </si>
  <si>
    <t>РП-36 (ЗСТЭЦ)</t>
  </si>
  <si>
    <t xml:space="preserve">яч.4,5 </t>
  </si>
  <si>
    <t>РП-23 (ЗС ТЭЦ)</t>
  </si>
  <si>
    <t xml:space="preserve">яч.7,11,14,16 </t>
  </si>
  <si>
    <t>яч.4, яч.18</t>
  </si>
  <si>
    <t>РУ10кВ: яч. 107, 207, 408</t>
  </si>
  <si>
    <t>яч. 7, 14</t>
  </si>
  <si>
    <t>яч. 7, 8, 14. 30, 36, 37</t>
  </si>
  <si>
    <t>яч. 16, 17</t>
  </si>
  <si>
    <t>яч.2, 3, 4, 15, 16, 28, 29, 30. 6, 18, 19, 21</t>
  </si>
  <si>
    <t>ПС 110 кВ Опорная-10</t>
  </si>
  <si>
    <t>яч. 1а, 1в, 11а, 11в. 12а. 12в, 20а, 20в, 26а, 26в</t>
  </si>
  <si>
    <t>ПС 110 кВ Опорная-11</t>
  </si>
  <si>
    <t>яч. 4, 9, 12, 15, 22, 26</t>
  </si>
  <si>
    <t>РП51 (ПС 110 кВ Опорная-3)</t>
  </si>
  <si>
    <t xml:space="preserve"> яч. 446,116</t>
  </si>
  <si>
    <t>РП53 (ПС 110 кВ Опорная-3)</t>
  </si>
  <si>
    <t>яч. 56,57</t>
  </si>
  <si>
    <t xml:space="preserve">яч: 6, 34. </t>
  </si>
  <si>
    <t>яч. 24, 35, 19</t>
  </si>
  <si>
    <t>РП-60 (ПС 110 кВ Опорная-2)</t>
  </si>
  <si>
    <t xml:space="preserve">яч.25 </t>
  </si>
  <si>
    <t>РП-74 (ЗС ТЭЦ)</t>
  </si>
  <si>
    <t>яч73,яч103</t>
  </si>
  <si>
    <t>РП-75 (ЗС ТЭЦ)</t>
  </si>
  <si>
    <t>яч98,яч76</t>
  </si>
  <si>
    <t>ПС 110 кВ Опорная-19</t>
  </si>
  <si>
    <t>яч.1-5,2-7,2-8,1-12-6кВ</t>
  </si>
  <si>
    <t>АО "ЕВРАЗ ЗСМК"</t>
  </si>
  <si>
    <t>ООО "ЕвразЭнергоТранс"</t>
  </si>
  <si>
    <t>РП-15(ПС 110 кВ Опорная-4, ЗСТЭЦ)</t>
  </si>
  <si>
    <t>РП-16 РУ-10кВ (ПС 110 кВ Опорная-4, ЗСТЭЦ)</t>
  </si>
  <si>
    <t>РП45 РУ-6кВ (ПС 110 кВ Опорная-4, ЗСТЭЦ)</t>
  </si>
  <si>
    <t xml:space="preserve"> яч. 2, 6, 7, 8, 9, 10, 18, 19, 16, 17, 26, 27, 33, 34, 35, 36, 41</t>
  </si>
  <si>
    <t>1.1</t>
  </si>
  <si>
    <t>1.2</t>
  </si>
  <si>
    <t>1.3</t>
  </si>
  <si>
    <t>1.4</t>
  </si>
  <si>
    <t>1.5</t>
  </si>
  <si>
    <t>1.6</t>
  </si>
  <si>
    <t>1.7</t>
  </si>
  <si>
    <t>1.8</t>
  </si>
  <si>
    <t>1.9</t>
  </si>
  <si>
    <t>1.10</t>
  </si>
  <si>
    <t>1.11</t>
  </si>
  <si>
    <t>1.12</t>
  </si>
  <si>
    <t>1.13</t>
  </si>
  <si>
    <t>1.14</t>
  </si>
  <si>
    <t>1.15</t>
  </si>
  <si>
    <t>1.16</t>
  </si>
  <si>
    <t>1.17</t>
  </si>
  <si>
    <t>1.18</t>
  </si>
  <si>
    <t>1.19</t>
  </si>
  <si>
    <t>1.20</t>
  </si>
  <si>
    <t>1.21</t>
  </si>
  <si>
    <t>1.22</t>
  </si>
  <si>
    <t>1.24</t>
  </si>
  <si>
    <t>1.25</t>
  </si>
  <si>
    <t>1.26</t>
  </si>
  <si>
    <t>1.27</t>
  </si>
  <si>
    <t>1.28</t>
  </si>
  <si>
    <t>1.29</t>
  </si>
  <si>
    <t>1.30</t>
  </si>
  <si>
    <t>1.31</t>
  </si>
  <si>
    <t>1.32</t>
  </si>
  <si>
    <t>1.33</t>
  </si>
  <si>
    <t>1.34</t>
  </si>
  <si>
    <t>1.35</t>
  </si>
  <si>
    <t>1.36</t>
  </si>
  <si>
    <t>1.37</t>
  </si>
  <si>
    <t>1.38</t>
  </si>
  <si>
    <t>1.39</t>
  </si>
  <si>
    <t>1.40</t>
  </si>
  <si>
    <t>РП41 РУ3кВ (ПС 110 кВ Опорная-4, ЗСТЭЦ)</t>
  </si>
  <si>
    <t>РП43, РУ-3кВ (ПС 110 кВ Опорная-4, ЗСТЭЦ)</t>
  </si>
  <si>
    <t>РП-41 РУ-3кВ (ПС 110 кВ Опорная-4, ЗСТЭЦ)</t>
  </si>
  <si>
    <t>РП42 РУ-3кВ (ПС 110 кВ Опорная-4, ЗСТЭЦ)</t>
  </si>
  <si>
    <t>РП-27 (ЗС ТЭЦ)</t>
  </si>
  <si>
    <t>РП-80 РУ10кВ (ПС 110 кВ Опорная-4, ЗСТЭЦ)</t>
  </si>
  <si>
    <t>РП-41 РУ10кВ (ПС 110 кВ Опорная-4, ЗСТЭЦ)</t>
  </si>
  <si>
    <t>РП-42 РУ10кВ (ПС 110 кВ Опорная-4, ЗСТЭЦ)</t>
  </si>
  <si>
    <t>РП-1 РУ10кВ (ПС 110 кВ Опорная-4, ЗСТЭЦ)</t>
  </si>
  <si>
    <t>РП-2 РУ10кВ (ПС 110 кВ Опорная-4, ЗСТЭЦ)</t>
  </si>
  <si>
    <t>РП-3 (ЗСТЭЦ)</t>
  </si>
  <si>
    <t>РП-26 (ЗС ТЭЦ, ПС 110 кВ Опорная-4, Опорная-1)</t>
  </si>
  <si>
    <t>ПС 110 кВ Опорная-4</t>
  </si>
  <si>
    <t>РП-24 (ПС 110 кВ Опорная-2)</t>
  </si>
  <si>
    <t>РП-77 (ПС 110 кВ Опорная-7)</t>
  </si>
  <si>
    <t>РП-25 (ПС 110 кВ Опорная-2)</t>
  </si>
  <si>
    <t>РП-48 (ПС 110 кВ Опорная-2)</t>
  </si>
  <si>
    <t>РП-4 (ПС 110 кВ Опорная-2, Опорная-3, Опорная-4, ЗС ТЭЦ)</t>
  </si>
  <si>
    <t>РП-5 (ПС 110 кВ Опорная-2, Опорная-3, Опорная-4, ЗС ТЭЦ)</t>
  </si>
  <si>
    <t>ООО Стальэмаль</t>
  </si>
  <si>
    <t>ООО УК НИП</t>
  </si>
  <si>
    <t>Ц_ТЭЦ</t>
  </si>
  <si>
    <t>ООО "Вторресурс переработка", АО "ЕВРАЗ ЗСМК", ИП Реутов</t>
  </si>
  <si>
    <t>АО "ЕВРАЗ ЗСМК" площадка рельсового проката</t>
  </si>
  <si>
    <t>ООО "Химкрекинг", ООО "Газпромтрансгаз Томск", ЧП Владимир Иванович, ИП Крюченков, ООО "Газпром трансгаз" Тосмк филиал ТОМСКАВТОГАЗ</t>
  </si>
  <si>
    <t>ООО "Технологии рециклинга"</t>
  </si>
  <si>
    <t>АО "ЕВРАЗ ЗСМК" шахта Таштагольская</t>
  </si>
  <si>
    <t>Лава 6-1-20</t>
  </si>
  <si>
    <t>Конвейерный уклон пласта 50</t>
  </si>
  <si>
    <t>Лава 48-6; ленточный конвейер №5 участок 1</t>
  </si>
  <si>
    <t>АО "ЕВРАЗ ЗСМК" Абагурская фабрика</t>
  </si>
  <si>
    <t>ООО "Шахта  Алардинская"</t>
  </si>
  <si>
    <t>ООО "Шахта  Усковская"</t>
  </si>
  <si>
    <t>Филиал ОАО "Южкузбассуголь" - ООО "Шахта Ерунаковская-8"</t>
  </si>
  <si>
    <t>ф.6-6-Э</t>
  </si>
  <si>
    <t>ф.6-43Э</t>
  </si>
  <si>
    <t>ф.6-29Э</t>
  </si>
  <si>
    <t>ф.6-47-Э</t>
  </si>
  <si>
    <t>ф.6-52-КЦ</t>
  </si>
  <si>
    <t>ф.6-10-М</t>
  </si>
  <si>
    <t>ф.6-48-КЦ</t>
  </si>
  <si>
    <t>ф.6-41БН</t>
  </si>
  <si>
    <t>ф.6-33М</t>
  </si>
  <si>
    <t>ф.6-9Ш</t>
  </si>
  <si>
    <t>ф.6-7С</t>
  </si>
  <si>
    <t>ф.6-49-БН</t>
  </si>
  <si>
    <t>яч.№ 104, 110, 111, 204, 205, 209</t>
  </si>
  <si>
    <t>РП-25Б (яч.14, яч 53 Центральная ТЭЦ)</t>
  </si>
  <si>
    <t xml:space="preserve">ПС 110 кВ Опорная-6 </t>
  </si>
  <si>
    <t>яч.115,253 Дымосос №3,4</t>
  </si>
  <si>
    <t>ПС 110 кВ Опорная-6</t>
  </si>
  <si>
    <t>яч.113 вв.3 ШП-3</t>
  </si>
  <si>
    <t>яч.318 вв.1 ШП-1</t>
  </si>
  <si>
    <t>яч.123 вв.1 РП-61</t>
  </si>
  <si>
    <t>яч.245 вв.2 РП-61</t>
  </si>
  <si>
    <t>яч.111 вв.1 РП-604</t>
  </si>
  <si>
    <t>яч.312 вв.3 РП-604</t>
  </si>
  <si>
    <t>ПС 110 кВ Таштагольская</t>
  </si>
  <si>
    <t>яч.204, 302 ДОФ</t>
  </si>
  <si>
    <t>яч. 402 Компрессорная</t>
  </si>
  <si>
    <t>яч. 207 Компрессорная</t>
  </si>
  <si>
    <t>ПС 110 кВ Малиновская</t>
  </si>
  <si>
    <t>ф6-4-3 РП15</t>
  </si>
  <si>
    <t>ПС 110 кВ Ульяновская</t>
  </si>
  <si>
    <t xml:space="preserve">Ф6-7 </t>
  </si>
  <si>
    <t>ПС 110 кВ Ерунаковская</t>
  </si>
  <si>
    <t>ф.3-5; ф.4-5; ф.3-3</t>
  </si>
  <si>
    <t>ПС 110 кВ Обогатительная</t>
  </si>
  <si>
    <t>ПС 110 кВ Ширпотреб</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</si>
  <si>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</si>
  <si>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</si>
  <si>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</si>
  <si>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</si>
  <si>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</si>
  <si>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</si>
  <si>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</si>
  <si>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</si>
  <si>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</si>
  <si>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</si>
  <si>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</si>
  <si>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</si>
  <si>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</si>
  <si>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</si>
  <si>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</si>
  <si>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</si>
  <si>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</si>
  <si>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</si>
  <si>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</si>
  <si>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</si>
  <si>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</si>
  <si>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</si>
  <si>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</si>
  <si>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</si>
  <si>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</si>
  <si>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</si>
  <si>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</si>
  <si>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</si>
  <si>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</si>
  <si>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</si>
  <si>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</si>
  <si>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</si>
  <si>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</si>
  <si>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</si>
  <si>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</si>
  <si>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</si>
  <si>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</si>
  <si>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</si>
  <si>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</si>
  <si>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</si>
  <si>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</si>
  <si>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РП-403 (яч.№10, яч. №14 ПС 110 кВ Опорная-4)</t>
  </si>
  <si>
    <t>ф.6-14-А; ф.6-46-А; ф.6-33-О</t>
  </si>
  <si>
    <t>яч.№131,247 Дымосос №1,2</t>
  </si>
  <si>
    <t>яч.2,13,22,23,25</t>
  </si>
  <si>
    <t>Магистральные ленточные конвейера</t>
  </si>
  <si>
    <t>ЦРП-2 ООО «Шахта «Юбилейная» от ф.6-15-Г3, ф.6-43-Г2 ПС 110 кВ Северо-Байдаевская</t>
  </si>
  <si>
    <t>Ф6 №23</t>
  </si>
  <si>
    <t>ООО "Шахта "Юбилейная"</t>
  </si>
  <si>
    <t>АО "ЦОФ "Абашевская"</t>
  </si>
  <si>
    <t>ПС 110 кВ Ново-Байдаевская</t>
  </si>
  <si>
    <t>ф.6-28-Ф</t>
  </si>
  <si>
    <t>АО "ЦОФ "Абашевская", ОАО "Кузнецкпогрузтранс"</t>
  </si>
  <si>
    <t>ф.6-5-Ф</t>
  </si>
  <si>
    <t>ф.6-17-Э</t>
  </si>
  <si>
    <t>МКД, д/сад, ЧП, юр.лица</t>
  </si>
  <si>
    <t>МКД, д/сады, школа, поликлиники, медцентр, ВНС, АТС, отель, ЧП, юр.лица</t>
  </si>
  <si>
    <t>МКД, д/сад, школа, ВНС, АТС, отель, ЧП, юр.лица</t>
  </si>
  <si>
    <t>Частный жилой дом, музей, котельная, ЧП, юр.лица</t>
  </si>
  <si>
    <t>МКД, частные жилые дома, школы, д/сады, дом ребенка, санаторий, поликлиники, котельная, КНС, ВНС, ТТП, АТС, торговые центры, ЧП, юр.лица</t>
  </si>
  <si>
    <t>Зыряновская районная котельная ввод-2</t>
  </si>
  <si>
    <t>Абашевская районная котельная ввод-1</t>
  </si>
  <si>
    <t>Абашевская районная котельная ввод-2</t>
  </si>
  <si>
    <t>Зыряновская районная котельная ввод-1</t>
  </si>
  <si>
    <t>ПС 110 кВ Береговая</t>
  </si>
  <si>
    <t>ВВ-6 1с 6 кВ Т-1-40</t>
  </si>
  <si>
    <t>ВВ-6 3с 6 кВ Т-1-40</t>
  </si>
  <si>
    <t>ВВ-6 4с 6 кВ Т-2-40</t>
  </si>
  <si>
    <t>ПС 110 кВ Кузнецкая</t>
  </si>
  <si>
    <t>ф.10-6-К</t>
  </si>
  <si>
    <t>ВЛ 35кВ С-5, С-6 (ПС 35 кВ №6 В.Островская)</t>
  </si>
  <si>
    <t>ф.6-8-28</t>
  </si>
  <si>
    <t>ПС 35 кВ Абашевская 1/2</t>
  </si>
  <si>
    <t>ф.6-13-РК</t>
  </si>
  <si>
    <t>ф.6-2-РК</t>
  </si>
  <si>
    <t>ф.6-7-28</t>
  </si>
  <si>
    <t>ООО «Горэлектросеть» г.Новокузнецк</t>
  </si>
  <si>
    <t>МКД, д/сады, ВНС, ТРЦ, ЧП, юр.лица</t>
  </si>
  <si>
    <t>МКД, частные жилые дома, КНС, Ледовый Дворец Спорта, ЧП, юр.лица</t>
  </si>
  <si>
    <t>МКД, д/сады, училище, наркодиспансер, ТТП, ЧП, юр.лица</t>
  </si>
  <si>
    <t>МКД, поликлиника, санаторий, школы, техникум, ВНС, Ледовый Дворец Спорта, ЧП, юр.лица</t>
  </si>
  <si>
    <t>МКД, школа, медцентр, д/сад, поликлиника, ВНС, районная администрация, Ледовый Дворец Спорта, ЧП, юр.лица</t>
  </si>
  <si>
    <t>ПС 110 кВ Северная</t>
  </si>
  <si>
    <t>ф.6-21-Г</t>
  </si>
  <si>
    <t>ф.6-20-Г</t>
  </si>
  <si>
    <t>ф.6-40-Г</t>
  </si>
  <si>
    <t>ф.6-11-Г</t>
  </si>
  <si>
    <t>ф.6-51-Г</t>
  </si>
  <si>
    <t>ф.6-38-Г</t>
  </si>
  <si>
    <t>ПАО "Южный Кузбасс"</t>
  </si>
  <si>
    <t>АО "ТПТУ"</t>
  </si>
  <si>
    <t>АО "ОФ" Распадская"</t>
  </si>
  <si>
    <t>АО "ОФ" Распадская""</t>
  </si>
  <si>
    <t>АО "Междуречье", ПАО "Южный Кузбасс"</t>
  </si>
  <si>
    <t>ПС 110 кВ Томусинская</t>
  </si>
  <si>
    <t>ПС 35 кВ Клетьевая</t>
  </si>
  <si>
    <t>ПС 110 кВ Распадская-1</t>
  </si>
  <si>
    <t>ПС 110 кВ Красногорская</t>
  </si>
  <si>
    <t>ПС 110 кВ Куреинская</t>
  </si>
  <si>
    <t>ПС 110 кВ Распадская-3</t>
  </si>
  <si>
    <t>АО "Электросеть"</t>
  </si>
  <si>
    <t>ф.27</t>
  </si>
  <si>
    <t>ф.38</t>
  </si>
  <si>
    <t>ф.8</t>
  </si>
  <si>
    <t xml:space="preserve">ф.6, 7,14  </t>
  </si>
  <si>
    <t>ф.9</t>
  </si>
  <si>
    <t>ф.6</t>
  </si>
  <si>
    <t>ф.3</t>
  </si>
  <si>
    <t>ф.26</t>
  </si>
  <si>
    <t>ф.32</t>
  </si>
  <si>
    <t>ф.33</t>
  </si>
  <si>
    <t>ф.28</t>
  </si>
  <si>
    <t>ф.19</t>
  </si>
  <si>
    <t>ф.23</t>
  </si>
  <si>
    <t>ф.29</t>
  </si>
  <si>
    <t>ф.25</t>
  </si>
  <si>
    <t>ф.35</t>
  </si>
  <si>
    <t>ф.40</t>
  </si>
  <si>
    <t>ф.14</t>
  </si>
  <si>
    <t>ф.2</t>
  </si>
  <si>
    <t>ф.4</t>
  </si>
  <si>
    <t>ф.5</t>
  </si>
  <si>
    <t>ф.7</t>
  </si>
  <si>
    <t>ф.12</t>
  </si>
  <si>
    <t>ф.22</t>
  </si>
  <si>
    <t>ф.20</t>
  </si>
  <si>
    <t>ф.16</t>
  </si>
  <si>
    <t>ф.10</t>
  </si>
  <si>
    <t>ф.15</t>
  </si>
  <si>
    <t>ф.17</t>
  </si>
  <si>
    <t>ф. Р-3-О</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</si>
  <si>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</si>
  <si>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</si>
  <si>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</si>
  <si>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</si>
  <si>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</si>
  <si>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</si>
  <si>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</si>
  <si>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</si>
  <si>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</si>
  <si>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</si>
  <si>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</si>
  <si>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</si>
  <si>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</si>
  <si>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</si>
  <si>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</si>
  <si>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</si>
  <si>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</si>
  <si>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</si>
  <si>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</si>
  <si>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</si>
  <si>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</si>
  <si>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</si>
  <si>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</si>
  <si>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</si>
  <si>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</si>
  <si>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</si>
  <si>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</si>
  <si>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12.100</t>
  </si>
  <si>
    <t>12.101</t>
  </si>
  <si>
    <t>12.102</t>
  </si>
  <si>
    <t>12.103</t>
  </si>
  <si>
    <t>12.104</t>
  </si>
  <si>
    <t>12.105</t>
  </si>
  <si>
    <t>12.106</t>
  </si>
  <si>
    <t>12.107</t>
  </si>
  <si>
    <t>12.108</t>
  </si>
  <si>
    <t>12.109</t>
  </si>
  <si>
    <t>12.110</t>
  </si>
  <si>
    <t>12.111</t>
  </si>
  <si>
    <t>12.112</t>
  </si>
  <si>
    <t>12.113</t>
  </si>
  <si>
    <t>12.114</t>
  </si>
  <si>
    <t>12.115</t>
  </si>
  <si>
    <t>12.116</t>
  </si>
  <si>
    <t>12.117</t>
  </si>
  <si>
    <t>12.118</t>
  </si>
  <si>
    <t>12.119</t>
  </si>
  <si>
    <t>12.120</t>
  </si>
  <si>
    <t>12.121</t>
  </si>
  <si>
    <t>12.122</t>
  </si>
  <si>
    <t>12.123</t>
  </si>
  <si>
    <t>12.124</t>
  </si>
  <si>
    <t>12.125</t>
  </si>
  <si>
    <t>ВЛ 35 кВ У-5, У-6 (ПС 35 кВ Сибиргинская-1, ПС 35 кВ Узунгольская)</t>
  </si>
  <si>
    <t>ВЛ 35 кВ У-7, У-8 (ПС 35 кВ Сортировочная)</t>
  </si>
  <si>
    <t>ВЛ 35 кВ У-1, У-2 (ПС 35 кВ Тяговая)</t>
  </si>
  <si>
    <t>ВЛ 35 кВ У-3, У-4 (ПС 35 кВ Породная)</t>
  </si>
  <si>
    <t>ф.6-6к</t>
  </si>
  <si>
    <t>ф.6-15с</t>
  </si>
  <si>
    <t>ф.6-7ю</t>
  </si>
  <si>
    <t>ф.6-8п ( ПС 6 кВ ЦРП Междуреченского)</t>
  </si>
  <si>
    <t>ф.6-9п ( ПС 6 кВ ЦРП Междуреченского)</t>
  </si>
  <si>
    <t>ф.6-18о</t>
  </si>
  <si>
    <t>Цементная мельница №4</t>
  </si>
  <si>
    <t>Линия дробильного отделения №1</t>
  </si>
  <si>
    <t>Яч. №7</t>
  </si>
  <si>
    <t>Яч. №24</t>
  </si>
  <si>
    <t>ПС Дробильного отделения (от ф.6-12ДО ПС 110 кВ Топкинская)</t>
  </si>
  <si>
    <t>ПС Цементных мельниц (от ф.6-18 ЦМ ПС 110 кВ Топкинская)</t>
  </si>
  <si>
    <t>ООО "Топкинский цемент"</t>
  </si>
  <si>
    <t>ПС 110 кВ Красный Брод</t>
  </si>
  <si>
    <t>ф.6-1-К</t>
  </si>
  <si>
    <t>ф.6-5-Г</t>
  </si>
  <si>
    <t>ф.6-3-К</t>
  </si>
  <si>
    <t>ф.6-4-К</t>
  </si>
  <si>
    <t>ф.6-16-К</t>
  </si>
  <si>
    <t>ф.6-15-К</t>
  </si>
  <si>
    <t>ООО "Краснобродский Южный"</t>
  </si>
  <si>
    <t>ЭКГ-6.3ус №61 Краснобродский угольный разрез, БПАТП автоколонна №4</t>
  </si>
  <si>
    <t>АО "Кузбассразрезуголь"</t>
  </si>
  <si>
    <t>2.12</t>
  </si>
  <si>
    <t>2.13</t>
  </si>
  <si>
    <t>2.14</t>
  </si>
  <si>
    <t>2.15</t>
  </si>
  <si>
    <t>2.16</t>
  </si>
  <si>
    <t>2.17</t>
  </si>
  <si>
    <t>2.18</t>
  </si>
  <si>
    <t>"Краснобродский угольный разрез" - Филиал АО "УК "Кузбассразрезуголь"</t>
  </si>
  <si>
    <t>ВЛ 35 кВ КВ-43, ВЛ 35 кВ КВ-44 (ПС 35 кВ №22 Восточная, ПС 35 кВ №35 Северная)</t>
  </si>
  <si>
    <t>ВЛ 35 кВ КЗ-45, ВЛ 35 кВ КЗ-46 (ПС 35 кВ №20 Западная тяговая, ПС 35 кВ №21 Западная)</t>
  </si>
  <si>
    <t>ВЛ 35 кВ КН-40 (ПС Гидромеханизация, Ново-Сергеевская)</t>
  </si>
  <si>
    <t>Кузбассэнерго-РЭС
(ОАО "КузбассЭлектро")</t>
  </si>
  <si>
    <t>ПС 35 кВ Беловская ЦОФ</t>
  </si>
  <si>
    <t>ф.6-13-Ц</t>
  </si>
  <si>
    <t>ОАО "Беловский энергоремзавод"</t>
  </si>
  <si>
    <t>10.17</t>
  </si>
  <si>
    <t>10.18</t>
  </si>
  <si>
    <t>10.19</t>
  </si>
  <si>
    <t>10.20</t>
  </si>
  <si>
    <t>10.21</t>
  </si>
  <si>
    <t>10.22</t>
  </si>
  <si>
    <t>10.23</t>
  </si>
  <si>
    <t>10.24</t>
  </si>
  <si>
    <t>10.25</t>
  </si>
  <si>
    <t>ОФ "Северная"</t>
  </si>
  <si>
    <t>Шахта "Березовская"</t>
  </si>
  <si>
    <t>Шахта "Первомайская"</t>
  </si>
  <si>
    <t>11.1</t>
  </si>
  <si>
    <t>11.2</t>
  </si>
  <si>
    <t>11.3</t>
  </si>
  <si>
    <t>11.4</t>
  </si>
  <si>
    <t>11.5</t>
  </si>
  <si>
    <t>11.6</t>
  </si>
  <si>
    <t>11.7</t>
  </si>
  <si>
    <t>11.8</t>
  </si>
  <si>
    <t>11.9</t>
  </si>
  <si>
    <t>11.10</t>
  </si>
  <si>
    <t>11.11</t>
  </si>
  <si>
    <t>11.12</t>
  </si>
  <si>
    <t>11.13</t>
  </si>
  <si>
    <t>11.14</t>
  </si>
  <si>
    <t>11.15</t>
  </si>
  <si>
    <t>11.16</t>
  </si>
  <si>
    <t>11.17</t>
  </si>
  <si>
    <t>11.18</t>
  </si>
  <si>
    <t>11.19</t>
  </si>
  <si>
    <t>КРУВ-6 №1,3</t>
  </si>
  <si>
    <t>КРУВ-6 №2,4</t>
  </si>
  <si>
    <t>КРУВ-6 №6,7,9</t>
  </si>
  <si>
    <t>КРУВ-6 №2</t>
  </si>
  <si>
    <t>КРУВ-6 №15</t>
  </si>
  <si>
    <t>АО "СШЭМК"</t>
  </si>
  <si>
    <t>РП-6 "Очистные" от ф.6-107 от
ПС 35 кВ Березовская-Новая</t>
  </si>
  <si>
    <t>РПП-6 "БКРУ-7" от ф.6-110 от
ПС 35 кВ Березовская-Новая</t>
  </si>
  <si>
    <t>РПП-6 "3-й Уклон" от ф.6-113 от
ПС 35 кВ Березовская-Новая</t>
  </si>
  <si>
    <t>РПП-6 "3-й Уклон" от ф.6-215 от
ПС 35 кВ Березовская-Новая</t>
  </si>
  <si>
    <t>ПС 35 кВ Березовская-Новая</t>
  </si>
  <si>
    <t>РП "ВПС" от ф.6-14 от ПС 35 кВ ВПС</t>
  </si>
  <si>
    <t>РП "ВПС" от ф.6-11 от ПС 35 кВ ВПС</t>
  </si>
  <si>
    <t>КРУВ-6 "ВМП" от ф.6-36 от
ПС 35 кВ Первомайская</t>
  </si>
  <si>
    <t>РП-6 "41 бр-г" от ф.6-34 от
ПС 35 кВ Первомайская</t>
  </si>
  <si>
    <t>РП-6 "Очистные" от ф.6-22 от
ПС 35 кВ Первомайская</t>
  </si>
  <si>
    <t>яч. №108</t>
  </si>
  <si>
    <t>яч. №202</t>
  </si>
  <si>
    <t>Ф.6-12</t>
  </si>
  <si>
    <t>Ф.6-18</t>
  </si>
  <si>
    <t>ЯЧ. №2,3</t>
  </si>
  <si>
    <t>ЯЧ.№2,3</t>
  </si>
  <si>
    <t>ПС 110 кВ Черниговская</t>
  </si>
  <si>
    <t>ф.6-31</t>
  </si>
  <si>
    <t>ф.6-9</t>
  </si>
  <si>
    <t>ф.6-32</t>
  </si>
  <si>
    <t>ф.6-6</t>
  </si>
  <si>
    <t>АО "Черниговец"</t>
  </si>
  <si>
    <t>КПРУА л.к. поз. 56, 58</t>
  </si>
  <si>
    <t>КПРУА л.к. поз. 3</t>
  </si>
  <si>
    <t>КПРУА дробилка поз. 15, л.к. поз. 1</t>
  </si>
  <si>
    <t>КПРУА л.к. поз. 55</t>
  </si>
  <si>
    <t>КПРУА л.к. поз. 2, 4, дробилка поз.16</t>
  </si>
  <si>
    <t>Насос поз.221</t>
  </si>
  <si>
    <t>КПРУА л.к. поз.151</t>
  </si>
  <si>
    <t>Тр.7-1 л.к. поз.56, поз.58</t>
  </si>
  <si>
    <t>Тр.7-1 л.к. поз.3</t>
  </si>
  <si>
    <t>Тр.7-1 дробилка поз.15, л.к. поз.1</t>
  </si>
  <si>
    <t>Тр.7-1 л.к. поз.2, поз.4, дробилка поз.16</t>
  </si>
  <si>
    <t>Тр.1-3 насос поз.221</t>
  </si>
  <si>
    <t>Тр.3-1 л.к. поз.151</t>
  </si>
  <si>
    <t>ПАО «ЦОФ «Берёзовская»</t>
  </si>
  <si>
    <t>КПРУА, л.к. поз. 57, гр. поз.11</t>
  </si>
  <si>
    <t>ПС №7 (от ф.6-8 ПС 35 кВ ЦОФ Берёзовская)</t>
  </si>
  <si>
    <t>ПС №1 (от ф.6-22 ПС 35 кВ ЦОФ Берёзовская)</t>
  </si>
  <si>
    <t>ПС №3 (от ф.6-24 ПС 35 кВ ЦОФ Берёзовская)</t>
  </si>
  <si>
    <t>Вакуум-фильтр поз.393-1</t>
  </si>
  <si>
    <t>Фильтрат-ный насос поз.427-1</t>
  </si>
  <si>
    <t>Насос поз. 400</t>
  </si>
  <si>
    <t>Насос поз. 668</t>
  </si>
  <si>
    <t>Насос поз.222</t>
  </si>
  <si>
    <t>Насос поз. 667</t>
  </si>
  <si>
    <t>Насос поз.223</t>
  </si>
  <si>
    <t>Углесос поз.У-1</t>
  </si>
  <si>
    <t>Поз.422, поз.5-3</t>
  </si>
  <si>
    <t>яч.9-3 вакуумный насос поз.404-1</t>
  </si>
  <si>
    <t>Тр.1-3 вакуум-фильтр поз.393-1</t>
  </si>
  <si>
    <t>Тр.1-3 фильтратный насос поз.427-1</t>
  </si>
  <si>
    <t>Тр.1-3 насос поз.400</t>
  </si>
  <si>
    <t>яч.20-2 насос поз.668</t>
  </si>
  <si>
    <t>Тр.1-3 насос поз.222</t>
  </si>
  <si>
    <t>яч.22-2 насос поз.667</t>
  </si>
  <si>
    <t>яч.3 углесос поз.У-1</t>
  </si>
  <si>
    <t>яч.13 сушильный барабан поз.761-1</t>
  </si>
  <si>
    <t>яч.7 Дымосос поз.770-1</t>
  </si>
  <si>
    <t>Сушильный барабан поз.761-1</t>
  </si>
  <si>
    <t>Дымосос поз.770-1</t>
  </si>
  <si>
    <t>Вакуум-фильтр поз.392-1, отсадочная машина поз.251-1, воздуходувка поз.285-1, Вакуумный насос поз.404-1</t>
  </si>
  <si>
    <t>РУ.6-3 (от ф.6-6 ПС 35кВ ЦОФ Берёзовская)</t>
  </si>
  <si>
    <t>РУ.6-3 (от ф.6-22 ПС 35кВ ЦОФ Берёзовская)</t>
  </si>
  <si>
    <t>РУ.6-1 (от ф.6-20 ПС 35кВ ЦОФ Берёзовская)</t>
  </si>
  <si>
    <t>Тр.1-3 насос поз.223, поз.422, поз.5-3</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</si>
  <si>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</si>
  <si>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</si>
  <si>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</si>
  <si>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</si>
  <si>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</si>
  <si>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</si>
  <si>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</si>
  <si>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</si>
  <si>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</si>
  <si>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</si>
  <si>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</si>
  <si>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</si>
  <si>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</si>
  <si>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</si>
  <si>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</si>
  <si>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</si>
  <si>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</si>
  <si>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</si>
  <si>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</si>
  <si>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</si>
  <si>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</si>
  <si>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</si>
  <si>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</si>
  <si>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</si>
  <si>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</si>
  <si>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</si>
  <si>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</si>
  <si>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</si>
  <si>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</si>
  <si>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</si>
  <si>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</si>
  <si>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</si>
  <si>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</si>
  <si>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</si>
  <si>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</si>
  <si>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</si>
  <si>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</si>
  <si>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</si>
  <si>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</si>
  <si>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</si>
  <si>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Тр.7-1 л.к.  поз.57, гр. поз.11</t>
  </si>
  <si>
    <t>Тр.7-1 л.к. поз.55</t>
  </si>
  <si>
    <t>Тр.1-3 вакуум-фильтр поз.392-1, отсадочная машина поз. 251-1, воздуходувка 285-1</t>
  </si>
  <si>
    <t>Ф6-36 КРУВ-6 №4</t>
  </si>
  <si>
    <t>ЦПП пл. 23 Ф6-42 (проходческий забой п/ш 23-1-7)</t>
  </si>
  <si>
    <t>КНС №26 ЛК "Pioma"</t>
  </si>
  <si>
    <t>ЦПП пл. 23</t>
  </si>
  <si>
    <t>ПС 35 кВ Тиховская</t>
  </si>
  <si>
    <t>ООО "Шахта им. С.Д. Тихова"</t>
  </si>
  <si>
    <t>ООО "ТрансХимЭнерго"</t>
  </si>
  <si>
    <t>Трансформатор 26-01 (яч. 5 ЗРУ-35 кВ на 
ПС 110 кВ Химпром)</t>
  </si>
  <si>
    <t>ООО  "Химпром"</t>
  </si>
  <si>
    <t>ПС №26 ООО  "Химпром"</t>
  </si>
  <si>
    <t>ПС 110 кВ Ерунаково Тяговая</t>
  </si>
  <si>
    <t>Ф-2-10</t>
  </si>
  <si>
    <t xml:space="preserve">ПВ-1,ПВ-2 с выдачей предупреждения на установление интервала в движении поездов 25 минут по перегонам Красулино-Ерунаково  и Ерунаково-Полосухино в обоих направлениях </t>
  </si>
  <si>
    <t>ПС 110 кВ Полосухино Тяговая</t>
  </si>
  <si>
    <t xml:space="preserve">без отключения ПВ-2 с выдачей предупреждения на установление интервала в движении поездов 25 минут по перегонам Полосухино-Курегеш   и Полосухино-Ерунаково в обоих направлениях </t>
  </si>
  <si>
    <t>ПС 110 кВ Карлык Тяговая</t>
  </si>
  <si>
    <t xml:space="preserve"> ПВ-1, ПВ-2 с выдачей предупреждения на установление интервала в движении поездов 20 минут по перегонам Курегеш- Карлык и Карлык-Томусинская  в обоих направлениях </t>
  </si>
  <si>
    <t>Ф-5-10 кВ</t>
  </si>
  <si>
    <t>Ф-6-10 кВ</t>
  </si>
  <si>
    <t>Ф-2-10 кВ</t>
  </si>
  <si>
    <t>ПС 10 кВ Новокузнецк-Северный</t>
  </si>
  <si>
    <t xml:space="preserve"> ПВ-1, ПВ-2 с выдачей предупреждения на установление интервала в движении поездов 25 минут по перегонам Полосухино - Новокузнецк-Северный и Новокузнецк-Северный - Островская Новокузнецк-Северный - Бардино по  направлениям</t>
  </si>
  <si>
    <t>Филиал ОАО "РЖД" - Западно-Сибирская железная дорога</t>
  </si>
  <si>
    <t>1.41</t>
  </si>
  <si>
    <t>1.42</t>
  </si>
  <si>
    <t>1.43</t>
  </si>
  <si>
    <t>1.44</t>
  </si>
  <si>
    <t>1.45</t>
  </si>
  <si>
    <t>1.46</t>
  </si>
  <si>
    <t>1.47</t>
  </si>
  <si>
    <t>1.48</t>
  </si>
  <si>
    <t>1.49</t>
  </si>
  <si>
    <t>1.50</t>
  </si>
  <si>
    <t>1.51</t>
  </si>
  <si>
    <t>1.52</t>
  </si>
  <si>
    <t>1.53</t>
  </si>
  <si>
    <t>1.54</t>
  </si>
  <si>
    <t>1.55</t>
  </si>
  <si>
    <t>1.56</t>
  </si>
  <si>
    <t>ОАО "ЗСЖД" - филиал ОАО "РЖД"</t>
  </si>
  <si>
    <t>ПС 35 кВ Углерод</t>
  </si>
  <si>
    <t xml:space="preserve">ПВ-1,2 с выдачей предупреждения на установление интервала в движении поездов 30 минут по перегону Углерод-Ускат в обоих направлениях </t>
  </si>
  <si>
    <t>ПС 35 кВ Терентьевская Тяговая</t>
  </si>
  <si>
    <t>Ф-3-10 кВ</t>
  </si>
  <si>
    <t>Ф-4-10 кВ</t>
  </si>
  <si>
    <t xml:space="preserve">С отключением ПВ-1,2  с выдачей предупреждения на установление интервала в движении поездов 35 минут нечётным поездам на участке Ускат-Терентьевская и Терентьеская-Красулино  в обоих направлениях </t>
  </si>
  <si>
    <t xml:space="preserve">С отключением ПВ-1,2  с выдачей предупреждения на установление интервала в движении поездов 35 минут нечётным поездам на участке Углерод-Ускат и Ускат-Терентьевская  в обоих направлениях  </t>
  </si>
  <si>
    <t>2.19</t>
  </si>
  <si>
    <t>2.20</t>
  </si>
  <si>
    <t>2.21</t>
  </si>
  <si>
    <t>2.22</t>
  </si>
  <si>
    <t>2.23</t>
  </si>
  <si>
    <t>2.24</t>
  </si>
  <si>
    <t>2.25</t>
  </si>
  <si>
    <t>2.26</t>
  </si>
  <si>
    <t>2.27</t>
  </si>
  <si>
    <t>ПВ-1,2</t>
  </si>
  <si>
    <t>10.26</t>
  </si>
  <si>
    <t>10.27</t>
  </si>
  <si>
    <t>10.28</t>
  </si>
  <si>
    <t>10.29</t>
  </si>
  <si>
    <t>10.30</t>
  </si>
  <si>
    <t>10.31</t>
  </si>
  <si>
    <t>10.32</t>
  </si>
  <si>
    <t>10.33</t>
  </si>
  <si>
    <t>10.34</t>
  </si>
  <si>
    <t>ООО "Электросетьсервис"</t>
  </si>
  <si>
    <t>Ф6-1К-35кВ</t>
  </si>
  <si>
    <t>Ф3-10</t>
  </si>
  <si>
    <t>ПВ1</t>
  </si>
  <si>
    <t>ПВ2</t>
  </si>
  <si>
    <t>ПС 35кВ Красный Камень тяговая</t>
  </si>
  <si>
    <t>ПС 35 кВ Трудармейская тяговая</t>
  </si>
  <si>
    <t>ПС 110 кВ Черкасов Камень</t>
  </si>
  <si>
    <t>ПС 110 кВ Ускат</t>
  </si>
  <si>
    <t>ПС 35 кВ Киселевск тяговая</t>
  </si>
  <si>
    <t>ПС 35 кВ Улус</t>
  </si>
  <si>
    <t>2.28</t>
  </si>
  <si>
    <t>2.29</t>
  </si>
  <si>
    <t>2.30</t>
  </si>
  <si>
    <t>2.31</t>
  </si>
  <si>
    <t>2.32</t>
  </si>
  <si>
    <t>2.33</t>
  </si>
  <si>
    <t>ПС 35 кВ Проектная Тяговая</t>
  </si>
  <si>
    <t>Ф1-10</t>
  </si>
  <si>
    <t>8.1</t>
  </si>
  <si>
    <t>8.2</t>
  </si>
  <si>
    <t>8.3</t>
  </si>
  <si>
    <t>8.4</t>
  </si>
  <si>
    <t>7.1</t>
  </si>
  <si>
    <t>7.2</t>
  </si>
  <si>
    <t>Кузбассэнерго-РЭС: Администрация Горняцкого сельского поселения, Баркалая П.Д., ИП Белянина В.П., ИП Бирк Т.А., ИП Глава К(Ф)Х Печеркин А.Г., ИП Шепеленко И.Н., МБДОУ "Детский сад №17 "Рябинка" пос.Восходящий", МБОУ "Ленинуглёвская СОШ", МБУК ЦКС Л-Кузнецкого р-на, МРО приход храма Александра Невского п. Восходящий, ООО "Велес", ООО "Энергоресурс", ООО Ленинская торговая база, ПАО "Ростелеком", Сароян А.Г., ФГУП "Почта России"</t>
  </si>
  <si>
    <t>7.3</t>
  </si>
  <si>
    <t>7.4</t>
  </si>
  <si>
    <t>7.5</t>
  </si>
  <si>
    <t>7.6</t>
  </si>
  <si>
    <t>7.7</t>
  </si>
  <si>
    <t>7.8</t>
  </si>
  <si>
    <t>7.9</t>
  </si>
  <si>
    <t>7.10</t>
  </si>
  <si>
    <t>7.11</t>
  </si>
  <si>
    <t>ПС 110 кВ Непрерывка</t>
  </si>
  <si>
    <t>ПС 110 кВ Промышленная</t>
  </si>
  <si>
    <t>ПС 110 кВ Контрольный</t>
  </si>
  <si>
    <t>ПС 110 кВ Егозово</t>
  </si>
  <si>
    <t>ПС 110 кВ Падунская</t>
  </si>
  <si>
    <t>ПВ–1–3,3</t>
  </si>
  <si>
    <t>ПВ–2–3,3</t>
  </si>
  <si>
    <t xml:space="preserve">ПС 110 кВ Тутальская </t>
  </si>
  <si>
    <t>Ф3-10 кВ</t>
  </si>
  <si>
    <t>Без отключения ПВ-1, ПВ-2, с выдачей предупреждения на установление интервала в движении поездов 15 минут по перегону Болотная-Тутальская, Тутальская-Литвиново для  поездов в обоих напрвлениях</t>
  </si>
  <si>
    <t>ПС 110 кВ Тальменка</t>
  </si>
  <si>
    <t>С отключением ПВ-1,2  с выдачей предупреждения на установление интервала в движении поездов 15 минут по перегону Тутальская-Литвиново для поездов в обоих напрвлениях</t>
  </si>
  <si>
    <t>ПС 110 кВ Литвиново</t>
  </si>
  <si>
    <t>С отключением ПВ-1, ПВ-2, с выдачей предупреждения на установление интервала в движении поездов 15 минут по перегону Тутальская-Литвиново, Литвиново-Тайга для  поездов в обоих напрвлениях</t>
  </si>
  <si>
    <t>ПС 110 кВ Кузель</t>
  </si>
  <si>
    <t>С отключением ПВ-1,2  с выдачей предупреждения на установление интервала в движении поездов 15 минут по перегону Тайга-Литвиново для поездов в обоих напрвлениях</t>
  </si>
  <si>
    <t>ОАО "ЗСЖД" - филиал ОАО "РЖД". Собственное потребление</t>
  </si>
  <si>
    <t>ОАО "ЗСЖД" - филиал ОАО "РЖД". Электротяга</t>
  </si>
  <si>
    <t>ПС 110 кВ Судженка</t>
  </si>
  <si>
    <t>С отключением ПВ-1,2  с выдачей предупреждения на установление интервала в движении поездов 15 минут по перегону Анжерская-Судженка, Судженка-Яя для поездов в обоих напрвлениях</t>
  </si>
  <si>
    <t xml:space="preserve">ПС 110 кВ Яя </t>
  </si>
  <si>
    <t>Ф3-6 кВ</t>
  </si>
  <si>
    <t>С отключением ПВ-1,2  с выдачей предупреждения на установление интервала в движении поездов 15 минут по перегону Сулженка-Яя, Яя-Ижморская для поездов в обоих напрвлениях</t>
  </si>
  <si>
    <t>ПС 110 кВ Ижморская</t>
  </si>
  <si>
    <t>Без отключения ПВ-1, ПВ-2, с выдачей предупреждения на установление интервала в движении поездов 15 минут по перегону Яя-Ижморская, Ижморская-Берикульская для  поездов в обоих напрвлениях</t>
  </si>
  <si>
    <t xml:space="preserve">ПС 110 кВ Иверка </t>
  </si>
  <si>
    <t>С отключением ПВ-1,2  с выдачей предупреждения на установление интервала в движении поездов 15 минут по перегону Ижморская-Берикульская для поездов в обоих напрвлениях</t>
  </si>
  <si>
    <t>Без отключения ПВ-1, ПВ-2, с выдачей предупреждения на установление интервала в движении поездов 18 минут по перегону Ижморская-Берикульская для  поездов в обоих напрвлениях</t>
  </si>
  <si>
    <t>ПС 110 кВ Берикульская</t>
  </si>
  <si>
    <t>Без отключения ПВ-1, ПВ-2, с выдачей предупреждения на установление интервала в движении поездов 15 минут по перегону Ижморская-Берикульская, Брикульская-Мариинск для  поездов в обоих напрвлениях</t>
  </si>
  <si>
    <t xml:space="preserve">ПС 110 кВ Антибесская </t>
  </si>
  <si>
    <t>С отключением ПВ-3,3   с выдачей предупреждения на установление интервала в движении поездов 25 минут по перегону Берикульская-Мариинск для  поездов в обоих напрвлениях</t>
  </si>
  <si>
    <t>ПС 110 кВ БП 3704 км</t>
  </si>
  <si>
    <t>Ф6-3,3 кВ</t>
  </si>
  <si>
    <t>С отключением ПВ-1,2  с выдачей предупреждения на установление интервала в движении поездов 15 минут по перегону Антибесский-БП 3704 км, БП 3704 км-Мариинск для поездов в обоих напрвлениях</t>
  </si>
  <si>
    <t>4.13</t>
  </si>
  <si>
    <t>4.14</t>
  </si>
  <si>
    <t>4.15</t>
  </si>
  <si>
    <t>4.16</t>
  </si>
  <si>
    <t>4.17</t>
  </si>
  <si>
    <t>4.18</t>
  </si>
  <si>
    <t>4.19</t>
  </si>
  <si>
    <t>4.20</t>
  </si>
  <si>
    <t>4.21</t>
  </si>
  <si>
    <t>4.22</t>
  </si>
  <si>
    <t>4.23</t>
  </si>
  <si>
    <t>4.24</t>
  </si>
  <si>
    <t>4.25</t>
  </si>
  <si>
    <t>4.26</t>
  </si>
  <si>
    <t>4.27</t>
  </si>
  <si>
    <t>4.28</t>
  </si>
  <si>
    <t>4.29</t>
  </si>
  <si>
    <t>4.30</t>
  </si>
  <si>
    <t>4.31</t>
  </si>
  <si>
    <t>4.32</t>
  </si>
  <si>
    <t>4.33</t>
  </si>
  <si>
    <t>4.34</t>
  </si>
  <si>
    <t>ПС 110 кВ Ленинск-Кузнецк Тяговая</t>
  </si>
  <si>
    <t>С отключением ПВ-1,2  с выдачей предупреждения на установление интервала в движении поездов 15 минут по перегону Раскатиха-Ленинск-Кузнецкий-1, Ленинск-Кузнецкий-1-Ленинск-Кузнецкий-2 для поездов в обоих направлениях</t>
  </si>
  <si>
    <t>10.35</t>
  </si>
  <si>
    <t>10.36</t>
  </si>
  <si>
    <t>10.37</t>
  </si>
  <si>
    <t>10.38</t>
  </si>
  <si>
    <t>10.39</t>
  </si>
  <si>
    <t>10.40</t>
  </si>
  <si>
    <t>10.41</t>
  </si>
  <si>
    <t>10.42</t>
  </si>
  <si>
    <t>10.43</t>
  </si>
  <si>
    <t>10.44</t>
  </si>
  <si>
    <t>ПС 35 кВ Предкомбинат</t>
  </si>
  <si>
    <t>Ф3-10, 4-10 кВ</t>
  </si>
  <si>
    <t>ПС 110 кВ Шахтер</t>
  </si>
  <si>
    <t>С отключением ПВ-1,2  с выдачей предупреждения на установление интервала в движении поездов 20 минут по перегону  для поездов в обоих напрвлениях</t>
  </si>
  <si>
    <t>ОАО "Поляны"</t>
  </si>
  <si>
    <t>ф. 6-3</t>
  </si>
  <si>
    <t>ОАО "Р-з Киселевский"</t>
  </si>
  <si>
    <t>ПС 35 кВ №13 ш. Краснокаменская</t>
  </si>
  <si>
    <t>ПС 35 кВ №10 Р-з Киселевский</t>
  </si>
  <si>
    <t>ООО "ОЭСК"</t>
  </si>
  <si>
    <t>ООО "Ш. Костромовская"</t>
  </si>
  <si>
    <t>ф. 6-2</t>
  </si>
  <si>
    <t>ПС 110 кВ Костромовская</t>
  </si>
  <si>
    <t>фид. 6-47</t>
  </si>
  <si>
    <t>ПС 35 кВ Романовская</t>
  </si>
  <si>
    <t>СП ООО "Барзасское товарищество"</t>
  </si>
  <si>
    <t>ООО "Шахта Сибирская"</t>
  </si>
  <si>
    <t xml:space="preserve">Погружные насосы </t>
  </si>
  <si>
    <t>Потребители Фланговых стволов</t>
  </si>
  <si>
    <t>ПС 110 кВ Полысаевская-3</t>
  </si>
  <si>
    <t>ф.6-5Ш</t>
  </si>
  <si>
    <t>ф.6-20Ш</t>
  </si>
  <si>
    <t xml:space="preserve">ПС 110 кВ Карагайлинская Новая </t>
  </si>
  <si>
    <t>ф.6-2-2</t>
  </si>
  <si>
    <t>ф.6-28-Б</t>
  </si>
  <si>
    <t>ф.6-21-В</t>
  </si>
  <si>
    <t>ООО "ММК-Уголь"</t>
  </si>
  <si>
    <t>ООО «ЭнергоПаритет»</t>
  </si>
  <si>
    <t>ООО "РООС"</t>
  </si>
  <si>
    <t>3.12</t>
  </si>
  <si>
    <t>3.13</t>
  </si>
  <si>
    <t>3.14</t>
  </si>
  <si>
    <t>ф.6-1-2</t>
  </si>
  <si>
    <t>ф.6-1-8</t>
  </si>
  <si>
    <t>ф.6-3-3</t>
  </si>
  <si>
    <t>ф.6-4-2</t>
  </si>
  <si>
    <t>ПС 110 кВ Заречная-Новая</t>
  </si>
  <si>
    <t>ф.6-4-4</t>
  </si>
  <si>
    <t>ф.6-3-4</t>
  </si>
  <si>
    <t>ф.6-3-2</t>
  </si>
  <si>
    <t>ПС 35 кВ Спутник</t>
  </si>
  <si>
    <t>ф.6-22</t>
  </si>
  <si>
    <t>ф.6-18</t>
  </si>
  <si>
    <t>ф.6-24</t>
  </si>
  <si>
    <t>ф.6-3</t>
  </si>
  <si>
    <t>ф.6-17</t>
  </si>
  <si>
    <t xml:space="preserve">ПС 35 кВ №2 ш.Октябрьская </t>
  </si>
  <si>
    <t>Ф6-5-ТК</t>
  </si>
  <si>
    <t>Ф6-12-ТК</t>
  </si>
  <si>
    <t>Ф6-8-НС</t>
  </si>
  <si>
    <t>Ф6-7-НС</t>
  </si>
  <si>
    <t>Ф6-31-В</t>
  </si>
  <si>
    <t>ПС 110 кВ Алексиевская</t>
  </si>
  <si>
    <t>ф.6-4-2, 6-3-3, 6-3-2, 6-4-3, 6-2-6, 6-1-13</t>
  </si>
  <si>
    <t>ф.1-13-г</t>
  </si>
  <si>
    <t>ф.6-9-1</t>
  </si>
  <si>
    <t>ф.6-20-1</t>
  </si>
  <si>
    <t>ПС 6 кВ № 3 от ф.6-7, ф.6-13 ПС  35 кВ Грамотеинская 1/2</t>
  </si>
  <si>
    <t>ф.6-6-3</t>
  </si>
  <si>
    <t>ф.6-9-О</t>
  </si>
  <si>
    <t>ПС 35 кВ Беловская городская</t>
  </si>
  <si>
    <t>ф.10-8-Н</t>
  </si>
  <si>
    <t>ф.10-26-Н</t>
  </si>
  <si>
    <t>ООО "ШУ Карагайлинское"</t>
  </si>
  <si>
    <t>ОАО "Шахта Заречная"</t>
  </si>
  <si>
    <t>шу "Октябрьский"</t>
  </si>
  <si>
    <t>ОАО "ш. "Алексиевская"</t>
  </si>
  <si>
    <t>дома ч/с 200</t>
  </si>
  <si>
    <t>Ввод-1 6кВ РП-"7-й Гидроузел" ООО "Водоснабжение"</t>
  </si>
  <si>
    <t>Ввод-2 6кВ РП-"7-й Гидроузел" ООО "Водоснабжение"</t>
  </si>
  <si>
    <t>АО ХК СДС-Уголь ООО "Шахта Листвяжная"</t>
  </si>
  <si>
    <t>ООО "Теплоэнергетик"</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</si>
  <si>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</si>
  <si>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</si>
  <si>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</si>
  <si>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</si>
  <si>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</si>
  <si>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</si>
  <si>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</si>
  <si>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</si>
  <si>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</si>
  <si>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</si>
  <si>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</si>
  <si>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</si>
  <si>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</si>
  <si>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</si>
  <si>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</si>
  <si>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</si>
  <si>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</si>
  <si>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</si>
  <si>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</si>
  <si>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</si>
  <si>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</si>
  <si>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</si>
  <si>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</si>
  <si>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</si>
  <si>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</si>
  <si>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</si>
  <si>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</si>
  <si>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АО "СУЭК-Кузбасс" Энергоуправление</t>
  </si>
  <si>
    <t>ОАО "Шахта "Алексиевская"</t>
  </si>
  <si>
    <t>ПС 35 кВ №1 Бабанаковская</t>
  </si>
  <si>
    <t>4 Школы, 4 Д/С, Детская больница, Стоматология, Поликлиника, Банк, ЦОДД, Детский психо-неврологич. Санаторий, КТТУ, КТСК, Дома коммунального сектора</t>
  </si>
  <si>
    <t>4 Школы, 6 Д/С, Детская больница, Стоматология, Поликлиника, Мед. Центр, Гор. Центр СПИД, Банки, ЦОДД, КТСК, АТС, Администрация Ленинского р-на, Центр по гидрометеорологии и мониторингу окружающей среды, Дома коммунального сектора</t>
  </si>
  <si>
    <t>3 Школы, 4 Д/С,Онкологический диспансер, Противотуберкулезный диспансер, Радиология, Многопрофильная больница, Банк, ЦОДД, КТСК, Б/С "МТС", Обл. Суд, Судебные приставы, Мед. Академия, КЕМТИПП, Дома коммунального сектора</t>
  </si>
  <si>
    <t>2 Школы, 3 Д/С, Многопрофильная больница, Онкологический диспансер, Противотуберкулезный диспансер, Радиология, МБУЗ "ГКССМП", ЦОДД, КТСК, АТС, Б/С "МТС", Обл. Суд, Судебные приставы, Мед. Академия, КЕМТИПП, Дома коммунального сектора</t>
  </si>
  <si>
    <t>4 Школы, 2 Котельные, Д/С, ГТС, Банк, Дома коммунального и частного сектора</t>
  </si>
  <si>
    <t>Кожвендиспансер, ОБЛВОЕНКОМАТ, 5 школ, Училище, Колледж, 3 поликлиники, Д/С, Котельная, Дома коммунального и частного сектора</t>
  </si>
  <si>
    <t>Банки, Д/С, Школы, Поликлиники, Дома коммунального сектора</t>
  </si>
  <si>
    <t>ТУЛР, Банки, Д/С,  Школы, Дома коммунального сектора</t>
  </si>
  <si>
    <t>9.3</t>
  </si>
  <si>
    <t>9.4</t>
  </si>
  <si>
    <t>9.5</t>
  </si>
  <si>
    <t>9.6</t>
  </si>
  <si>
    <t>9.7</t>
  </si>
  <si>
    <t>9.8</t>
  </si>
  <si>
    <t>9.9</t>
  </si>
  <si>
    <t>9.10</t>
  </si>
  <si>
    <t>9.11</t>
  </si>
  <si>
    <t>9.12</t>
  </si>
  <si>
    <t>9.13</t>
  </si>
  <si>
    <t>9.14</t>
  </si>
  <si>
    <t>АО "Кемеровская горэлектросеть"</t>
  </si>
  <si>
    <t>ОАО "СКЭК"</t>
  </si>
  <si>
    <t>ф. 11-7</t>
  </si>
  <si>
    <t>ф. 11-8</t>
  </si>
  <si>
    <t>ф. 3-7</t>
  </si>
  <si>
    <t>ф. 3-8</t>
  </si>
  <si>
    <t>ф. 4-5</t>
  </si>
  <si>
    <t>ф. 4-2</t>
  </si>
  <si>
    <t>ф. 21-7</t>
  </si>
  <si>
    <t>ф. 21-8</t>
  </si>
  <si>
    <t>ф. 22-5</t>
  </si>
  <si>
    <t>ф..22-14</t>
  </si>
  <si>
    <t>ф. 12-5</t>
  </si>
  <si>
    <t>ф. 12-4</t>
  </si>
  <si>
    <t>РП-11 от яч.69 ПС 110 кВ Восточная</t>
  </si>
  <si>
    <t>РП-11 от яч.52 ПС 110 кВ Восточная</t>
  </si>
  <si>
    <t>РП-3 от яч.70 ПС 110 кВ Восточная</t>
  </si>
  <si>
    <t>РП-3 яч.63 ПС 110 кВ Восточная</t>
  </si>
  <si>
    <t>РП-4 от яч.21 ПС 110 кВ Космическая</t>
  </si>
  <si>
    <t>РП-4 от яч.18 ПС 110 кВ Космическая</t>
  </si>
  <si>
    <t>РП-21 от яч.55 ПС 110 кВ Заводская</t>
  </si>
  <si>
    <t>РП-21 от яч.54 ПС 110 кВ Заводская</t>
  </si>
  <si>
    <t>РП-22 от яч.25 ПС 110 кВ Космическая</t>
  </si>
  <si>
    <t>РП-22 от яч.38 ПС 110 кВ Космическая</t>
  </si>
  <si>
    <t>РП-12 от яч.44 ПС 110 кВ Мирная</t>
  </si>
  <si>
    <t>РП-12 от яч.33 ПС 110 кВ Мирная</t>
  </si>
  <si>
    <t>АО "Национальная башенная компания", Сибирский филиал ПАО "Мегафон", Кемеровский филиал ООО "Т2 Мобайл", ПАО "МТС",  ИП Щербинин, ООО "Объединенное ПТУ Кузбасса" станция, магазины, жилые дома</t>
  </si>
  <si>
    <t>Столярный цех, магазины,   СТО, кафе, склад, жилые дома</t>
  </si>
  <si>
    <t>Кемеровский филиал ООО "Т2 Мобайл", ООО "Тринити", ООО "Атлантик",  ОАО "Мобильные телесистемы", СТО,  АЗС, Сибирский филиал ПАО "Мегафон", котельна №26, Сибирский филиал ПАО "Мегафон", ООО "Втормет",  ООО "Объединенное ПТУ Кузбасса", ООО Континент права, ООО "Дорожник" битумохранилище, сауна, гаражные боксы, цех по переработке рыбы, уличное освещение, магазины, жилые дома</t>
  </si>
  <si>
    <t>Лесопилка, ОАО "Мобильные телесистемы", плодово-ягодный питомник, магазины, гаражные боксы, теплицы, жилые дома</t>
  </si>
  <si>
    <t>Садоводческое товарищество 'Шахта им. 7 Ноября', магазины, СТО, гаражные боксы, АЗС, склад, жилые дома</t>
  </si>
  <si>
    <t>Хлебозавод, банк, выставочный зал, насосная, управление культуры</t>
  </si>
  <si>
    <t xml:space="preserve"> МБОУ "СОШ №38", МДОУ "ДС №18",  жилые дома, магазины, гаражные боксы, торговые павильоны, ООО "Менеджер плюс", ФГУП Почта России, фонтан, уличное освещение,  прокуратура, МБУ ДО ДЮСШ, светофоры, ПАО "Ростелеком",  ГКПОУ Ленинск-Кузнецкий горнотехнический техникум, ГОВД, аптеки</t>
  </si>
  <si>
    <t>МАДОУ  'Центр развития ребенка-детский сад №51', бойлерная, парикмахерская, магазины, киоски, базовая станция сотовой связи, жилые дома</t>
  </si>
  <si>
    <t>МБУК "ЦБС им. Н.К. Крупской", торговые павильоны, магазины, ФГКУ "7 отряд ФПС по КО", Управление с/хозяйства Администрации  Ленинск-Кузнецкого муниципального района, отделение казначейства, НОУ ДПО "Ленинск-Кузнецкая автошкола" РО ДОСААФ России КО, ООО "Сиб-Ханзен",  светофоры, стоматологический кабинет,  парикмахерские, гаражные массивы, ООО ПМК "Альянс", ООО "Юрист", ООО "Л-К Электросеть",  АЗС</t>
  </si>
  <si>
    <t>ТСЖ "Анат", жилые дома, Кемеровский филиал ООО "Т2 Мобайл", ФГУП "ГРЧЦ" Сибирском федеральном округе, ГКУ ЦЗН г. Ленинска-Кузнецкого, Ресторан "Регион 42", кафе, автостоянка, МАУ "Ленинск-Кузнецкий МФЦ", Сибирский филиал ПАО "Мегафон",  ТЦ Ярмарка</t>
  </si>
  <si>
    <t>МБУЗ Стоматологическая п-ка №1, МБДОУ "Детский сад №49", ООО "ТО Лифт", аптеки, магазины, торговые павильоны, МБДОУ "Детский сад №48" общ.вида, офисы, стоматологический кабинет</t>
  </si>
  <si>
    <t>Питомник ОВО, личные гаражи, газовая АЗС, жилые дома</t>
  </si>
  <si>
    <t>Мечеть, стоянки, д/сады, ясли, магазины, филиал ТУСУР, базовая станция Теле-2, пекарня, офис, почтовое отделение, парикмахерская, муниципальный фонд поддержки малого предпринимательства, школа искусств, жилые дома</t>
  </si>
  <si>
    <t>ЦТП-1, Полысаевский филиал  АО 'Автодор', ГПОУ  'Ленинск-Кузнецкий политехнический техникум', Детская школа искусств № 18', МБУ ДО   'Детско-юношеская спортивная школа',  отдел полици, гаражные боксы, магазины, аптеки, офисы, жилые дома</t>
  </si>
  <si>
    <t xml:space="preserve">Юридическая консультация, нотариус, магазины, пульт охраны, общество слепых, ремонт обуви, кадастровая палата, склады, жилые дома </t>
  </si>
  <si>
    <t>Центр социального обслуживания, шиномонтаж, гаражи, магазины,ритуальные услуги, котельные, КРО, спортзал, элеватор, кинотеатр "Победа", д/сад №3,  Угольбанк  (резерв), Администрация  (резерв,осн. 1с. Ф.-6-9Ж), библиотека, Россельхозбанк  рез (осн ТП 442-1с), инкасация, пульт охраны, музей, паспортный стол, ГО и ЧС (рез ТП456), Промсвязьбанк, .Госветслужба, Робанк, УКС, Актив-финанс, жилые дома</t>
  </si>
  <si>
    <t>МБОУ  'Гимназия №12', пекарня, ОВО при УВД, котельные, мировые судья, ООО "Ленинск-Кузнецкий горгаз", магазины, жилые дома</t>
  </si>
  <si>
    <t xml:space="preserve">Магазины, ООО ' Ремстрой', приход храма Благовещения,   СТО, автомойка,  гаражи, кафе, жилые дома  </t>
  </si>
  <si>
    <t>Адвокатский кабинет, фотосервис, ремонт обуви, парикмахерская "Имидж", ЗАО "Кузбасспечать", магазины, жилые дома, аптеки, уличное освещение, светофоры, МАДОУ № 10, ПАО "Ростелеком" АТС</t>
  </si>
  <si>
    <t>МО МВД России  "Ленинск-Кузнецкий" пост милиции, жилые дома, магазины, ООО "РМ Сервис", парикмахерские, кафе, ателье, аптеки, стоматологические кабинеты, МБДОУ "Детский сад №24", МБУЗ городская больница № 1 детская поликлиника №2, ФТО, ООО "Альянс", уличное освещение, светофоры, Кемеровский филиал ООО "Т2 Мобайл",  ГУ " Кузбасспассажиравтотранспорт",  УПФР,  ГУ КРОФСС РФ, МБОУ ООШ № 73, ПАО "Сбербанк России",  бизнес-отель "Виктория",  офисы, МАУК "ДК им.Ярославского", МОУ ДОД ДМШ №12, МУ СЦМ</t>
  </si>
  <si>
    <t>10.72</t>
  </si>
  <si>
    <t>10.73</t>
  </si>
  <si>
    <t>10.74</t>
  </si>
  <si>
    <t>10.75</t>
  </si>
  <si>
    <t>10.76</t>
  </si>
  <si>
    <t>10.77</t>
  </si>
  <si>
    <t>10.78</t>
  </si>
  <si>
    <t>10.79</t>
  </si>
  <si>
    <t>10.80</t>
  </si>
  <si>
    <t>10.81</t>
  </si>
  <si>
    <t>10.82</t>
  </si>
  <si>
    <t>10.83</t>
  </si>
  <si>
    <t>10.84</t>
  </si>
  <si>
    <t>10.85</t>
  </si>
  <si>
    <t>10.86</t>
  </si>
  <si>
    <t>10.87</t>
  </si>
  <si>
    <t>10.88</t>
  </si>
  <si>
    <t>10.89</t>
  </si>
  <si>
    <t>10.90</t>
  </si>
  <si>
    <t>10.91</t>
  </si>
  <si>
    <t>ООО "Ленинск-Кузнецкая электросеть"</t>
  </si>
  <si>
    <t>ф.6-19-Быт ТП №544, 542, 569, 614, 564</t>
  </si>
  <si>
    <t>ф.6-22-МЦ ТП№ 601, 608, 609, 607</t>
  </si>
  <si>
    <t>ф.6-41-Ж</t>
  </si>
  <si>
    <t>ф.6-16-Б ТП №583, 574, 574а, 575, 573, 573а</t>
  </si>
  <si>
    <t>ф.6-18-Б ТП №597, 596, 598, 599, 586, 592</t>
  </si>
  <si>
    <t>ПС-9 от ПС 35 кВ Комсомолец</t>
  </si>
  <si>
    <t>ф.10-4-220</t>
  </si>
  <si>
    <t>ф.6-10-320</t>
  </si>
  <si>
    <t>РП-6 от ф.6-15-МР, ф.6-27-МР ПС 110 кВ КСК</t>
  </si>
  <si>
    <t>РП-3 от ф.6-8-МР, ф.6-29-МР ПС 110 кВ КСК</t>
  </si>
  <si>
    <t>РП-2 от ф.6-10-Б, ф.10-11-Б 
ПС 110 кВ Ленинск-Кузнецк Тяговая</t>
  </si>
  <si>
    <t>ф.6-15-330</t>
  </si>
  <si>
    <t>ф.6-3-462</t>
  </si>
  <si>
    <t>РП-10 от ф.6-25-РП, ф.6-26-РП 
ПС 110кВ Городская</t>
  </si>
  <si>
    <t>РП-4 от ф.6-19-РП, ф.6-20-РП ПС 110 кВ Городская</t>
  </si>
  <si>
    <t>РП-4 от ф.6-19-РП, ф.6-20-РП 
ПС 110 кВ Городская</t>
  </si>
  <si>
    <t xml:space="preserve">ф.6-14-Ж  </t>
  </si>
  <si>
    <t>РП-8 от ф.6-19-ВГСЧ (рез. от РП-1 ф.6-11-С) ПС 35 кВ ш. Егозовская</t>
  </si>
  <si>
    <t>ф.6-9-285 и ф.6-10-285</t>
  </si>
  <si>
    <t xml:space="preserve">ф.6-9-325 </t>
  </si>
  <si>
    <t>ф.6-13-343</t>
  </si>
  <si>
    <t>ф.6-7-348</t>
  </si>
  <si>
    <t>РП-1 от ф.6-23-В, ф.6-18-Г 
ПС 110 кВ Новоленинская</t>
  </si>
  <si>
    <t>ф.6-12-340</t>
  </si>
  <si>
    <t>ф.10-6-235</t>
  </si>
  <si>
    <t>РП-7 от ф.6-7-М3, ф.6-14-М3 
ПС 110 кВ Кузбассэлемент</t>
  </si>
  <si>
    <t>ф.6-3-357 и ф.6-10-357</t>
  </si>
  <si>
    <t>ф.6-13-К</t>
  </si>
  <si>
    <t>ф.6-17-Л</t>
  </si>
  <si>
    <t>ПС 35 кВ Комсомолец</t>
  </si>
  <si>
    <t xml:space="preserve">ПС 110 кВ Новоленинская      </t>
  </si>
  <si>
    <t>РП-4 от ПС 35 кВ Комсомолец</t>
  </si>
  <si>
    <t>2 Школы, Д/С, Колледж, ПТУ, Детская поликлиника, Банк, ЦОДД, Отдел вневедомственной охраны, Дома коммунального сектора</t>
  </si>
  <si>
    <t>Школа, 2 Д/С, ВОСТНИИ, КЕМТИПП, Стоматологии, Поликлиника, Кардиологический диспансер, Вет. Клиника, Банк, ЦОДД, СШЭМК, Трампарк, ТУРР, Магистральный узел "МТС", Дома коммунального сектора</t>
  </si>
  <si>
    <t>2 Д/С, Лицей, Кожно-венерологический диспансер, Ветеринарная лечебница, Военкомат, СЭС, КемВод (водоподъем), Дома коммунального и частного сектора</t>
  </si>
  <si>
    <t xml:space="preserve">2 Д/С, Лицей, Детский противотуберкулезный диспансер, детский санаторий "Журавлик", ЦОДД, АТС, ПНС, КемВод (водоподъем), Управление судебного департамента, Дома коммунального и частного сектора </t>
  </si>
  <si>
    <t>2 Школы, Мед. Институт, Колледж, ГУФСИН, СУСК, Детская поликлиника, Детская больница, Мед. Центр, Дома коммунального сектора</t>
  </si>
  <si>
    <t>10 Д/С, 2 Школы, Университет культуры, ГКБ №2, Поликлиника, Стоматология, Лаборатория судмедэкспертизы, Пожарная часть, Банки, Администрация Кировского района, Мировой суд, Народный суд, Прокуратура, ЦОДД, Б/С "МТС", Дома коммунального сектора</t>
  </si>
  <si>
    <t>Спортшкола,  Кировский ОВД, АТС, Поликлиники, Школа,  Хлебозавод №4, Д/С, Дома коммунального и частного сектора</t>
  </si>
  <si>
    <t xml:space="preserve">Банки, Д/С, Кировский ОВД, Дома коммунального и частного сектора </t>
  </si>
  <si>
    <t>2 Д/С, 2 Школы, КУЗГТУ, Сельхоз институт, Технологический иститут, ГКБ №4, Детская поликлиника, Мед. Центр,  Наркологический диспансер, Противотуберкулезный диспансер, Пансионат, КТТУ, ЦОДД, КТСК, КЭТК, КУМИ, СУСК, ТУЦР, МВД, ГУФСИН, Пожарная часть, Банк, Стадион "Химик", Дома коммунального и частного сектора</t>
  </si>
  <si>
    <t>4 Д/С, 2 Школы, РЭУ им. Плеханова, Технологический институт, Колледж культуры, ГКБ №4, Центр медицины катастроф, Мед. Центр, Мед. Клиника, Стоматология, Наркологический диспансер, КТТУ, ЦОДД, АТС, КемДор, ТУЗР, ФССП, Налоговая, УВД, Мировой суд, Районный суд, Центробанк, Банк, РЖД, МЧС, Автобаза МЧС, Стадион "Химик", Дома коммунального и частного сектора</t>
  </si>
  <si>
    <t>6 Д/С, 2 Школы, ГКБ №2, ЦОДД, КТСК, ГУФСИН, АТС, Дома коммунального и частного сектора</t>
  </si>
  <si>
    <t>5 Д/С, 2 Школы, ДЮСШ, Хоспис, ЦОДД, КТСК, ГУФСИН, АТС, Б/С "МТС", Дома коммунального и частного сектора</t>
  </si>
  <si>
    <t>Д/С, Дома коммунального и частного сектора</t>
  </si>
  <si>
    <t>Теплоэнерго (Котельная №27)</t>
  </si>
  <si>
    <t>КТТУ</t>
  </si>
  <si>
    <t>Кардиоцентр, Б/С "МТС", Дома коммунального и частного сектора</t>
  </si>
  <si>
    <t>Банк, Д/С, Школы, Поликлиника, ЗАГС, КТСК (Котельная №27), Дома коммунального сектора</t>
  </si>
  <si>
    <t>3 Д/С, 2 Школы, Поликлиника, Котельные, КНС, Б/С "МТС", Терр. Управление ж.р. Лесная поляна, ЦОДД, Дома коммунального и частного сектора</t>
  </si>
  <si>
    <t>Дома коммунального и частного сектора,2КНС,4Д/С,4Котельные, Поликлиника,Насосная,2Школы,Стоматология,</t>
  </si>
  <si>
    <t>Кузбассразрезуголь,БКС,3Д/С,Дома коммунального сектора, ГКБ№11,Банк,Школа,Кузбассразрезуголь,БКС,</t>
  </si>
  <si>
    <t>3Д/С,Психо-неврологичесский интернат, КемВод(КНС),ЦОДД,Дома частного сектора, Школа</t>
  </si>
  <si>
    <t>11.60</t>
  </si>
  <si>
    <t>11.61</t>
  </si>
  <si>
    <t>11.62</t>
  </si>
  <si>
    <t>11.63</t>
  </si>
  <si>
    <t>11.64</t>
  </si>
  <si>
    <t>11.65</t>
  </si>
  <si>
    <t>11.66</t>
  </si>
  <si>
    <t>11.67</t>
  </si>
  <si>
    <t>11.68</t>
  </si>
  <si>
    <t>ф.29-5</t>
  </si>
  <si>
    <t>ф.29-6</t>
  </si>
  <si>
    <t>ф.28-7</t>
  </si>
  <si>
    <t>ф.28-8</t>
  </si>
  <si>
    <t>ф.7-7</t>
  </si>
  <si>
    <t>ф.7-4</t>
  </si>
  <si>
    <t>ф.5-5</t>
  </si>
  <si>
    <t>ф.5-6</t>
  </si>
  <si>
    <t>ф.Зп-33</t>
  </si>
  <si>
    <t>ф.Зп-4</t>
  </si>
  <si>
    <t>ф.Стром-10</t>
  </si>
  <si>
    <t>ф.Стром-23</t>
  </si>
  <si>
    <t>ф.48-20</t>
  </si>
  <si>
    <t>ф.48-21</t>
  </si>
  <si>
    <t>ф.23-6</t>
  </si>
  <si>
    <t>ф.23-4</t>
  </si>
  <si>
    <t>ф.23-11</t>
  </si>
  <si>
    <t>ф.38-18</t>
  </si>
  <si>
    <t>ф.38-19</t>
  </si>
  <si>
    <t>ф.50-21</t>
  </si>
  <si>
    <t>ф.50-20</t>
  </si>
  <si>
    <t>ф.53-1</t>
  </si>
  <si>
    <t>ф.53-2</t>
  </si>
  <si>
    <t>РП-29 от яч.36 ПС 35 кВ Центральная</t>
  </si>
  <si>
    <t>РП-29 от яч.35 ПС 35 кВ Центральная</t>
  </si>
  <si>
    <t>РП-28 от яч.18 ПС 35 кВ Центральная</t>
  </si>
  <si>
    <t>РП-28 от яч.10 ПС 35 кВ Центральная</t>
  </si>
  <si>
    <t>РП-7 от яч.39 Кемеровской ТЭЦ</t>
  </si>
  <si>
    <t>РП-7 от яч.16 Кемеровской ТЭЦ</t>
  </si>
  <si>
    <t>РП-5 от яч.20 Кемеровской ТЭЦ</t>
  </si>
  <si>
    <t>РП-5 от яч.49 Кемеровской ТЭЦ</t>
  </si>
  <si>
    <t>ПС 35 кВ Западная</t>
  </si>
  <si>
    <t>ПС 35 кВ Строммаш</t>
  </si>
  <si>
    <t>РП-48 от яч.10 ПС 110 кВ Рудничная</t>
  </si>
  <si>
    <t>РП-48 от яч.28 ПС 110 кВ Рудничная</t>
  </si>
  <si>
    <t>РП-23 от яч.4 ПС 110 кВ Рудничная</t>
  </si>
  <si>
    <t>РП-23 от яч.26 ПС 110 кВ Рудничная</t>
  </si>
  <si>
    <t>РП-38 от яч.24 ПС 110 кВ Рудничная</t>
  </si>
  <si>
    <t>РП-38 от яч.14 ПС 110 кВ Рудничная</t>
  </si>
  <si>
    <t>РП-50 от яч.11 ПС 110 кВ Спутник</t>
  </si>
  <si>
    <t>РП-50 от яч.12 ПС 110 кВ Спутник</t>
  </si>
  <si>
    <t>РП-53 от яч.19 ПС 110 кВ Кедровская №30</t>
  </si>
  <si>
    <t>РП-53 от яч.21 ПС 110 кВ Кедровская №30</t>
  </si>
  <si>
    <t>12.126</t>
  </si>
  <si>
    <t>12.127</t>
  </si>
  <si>
    <t>12.128</t>
  </si>
  <si>
    <t>12.129</t>
  </si>
  <si>
    <t>12.130</t>
  </si>
  <si>
    <t>12.131</t>
  </si>
  <si>
    <t>12.132</t>
  </si>
  <si>
    <t>12.133</t>
  </si>
  <si>
    <t>ООО "СибЭнергоТранс-42"</t>
  </si>
  <si>
    <t>ПС 35 кВ Октябринская</t>
  </si>
  <si>
    <t>Экскаватор ЭКГ№1 (Ф-6-19-к)</t>
  </si>
  <si>
    <t>Экскаватор ЭКГ№8 (Ф-6-19-к)</t>
  </si>
  <si>
    <t>АО «Разрез Октябринский»</t>
  </si>
  <si>
    <t>2.34</t>
  </si>
  <si>
    <t>2.35</t>
  </si>
  <si>
    <t>2.36</t>
  </si>
  <si>
    <t>2.37</t>
  </si>
  <si>
    <t>2.38</t>
  </si>
  <si>
    <t>2.39</t>
  </si>
  <si>
    <t>2.40</t>
  </si>
  <si>
    <t>10.92</t>
  </si>
  <si>
    <t>10.93</t>
  </si>
  <si>
    <t>10.94</t>
  </si>
  <si>
    <t>10.95</t>
  </si>
  <si>
    <t>10.96</t>
  </si>
  <si>
    <t>10.97</t>
  </si>
  <si>
    <t>10.98</t>
  </si>
  <si>
    <t xml:space="preserve">ООО "Завод Красный Октябрь"                       </t>
  </si>
  <si>
    <t xml:space="preserve">ООО "Сервисный центр "СибЭнергоресурс"                       </t>
  </si>
  <si>
    <t>ОАО "Горэлектротранспорт города Ленинска-Кузнецкого"</t>
  </si>
  <si>
    <t>АО "СУЭК-Кузбасс" ШУ им. Анатолия Дмитриевича Рубана Шахта им. Анатолия Дмитриевича Рубана</t>
  </si>
  <si>
    <t>ПС 35 кВ №1 Городская</t>
  </si>
  <si>
    <t>ф.6-11-З</t>
  </si>
  <si>
    <t>ф.6-4-З</t>
  </si>
  <si>
    <t>ф.6-6-З</t>
  </si>
  <si>
    <t>ф.6-2-СЭР</t>
  </si>
  <si>
    <t>ф.6-11-ТЯГ
(резерв ф.6-26-ТЯГ)</t>
  </si>
  <si>
    <t>ф.6-18-ТК</t>
  </si>
  <si>
    <t>ф.6-11-ТП</t>
  </si>
  <si>
    <t>ф.6-24-ТП</t>
  </si>
  <si>
    <t>ООО "Энергосервис"</t>
  </si>
  <si>
    <t>ПС 35 кВ №14 Егозовская</t>
  </si>
  <si>
    <t>РП-4 6 кВ "ш. 7 Ноября" от ПС 35 кВ Комсомолец</t>
  </si>
  <si>
    <t>10.99</t>
  </si>
  <si>
    <t>10.100</t>
  </si>
  <si>
    <t>10.101</t>
  </si>
  <si>
    <t>10.102</t>
  </si>
  <si>
    <t>10.103</t>
  </si>
  <si>
    <t>10.104</t>
  </si>
  <si>
    <t>10.105</t>
  </si>
  <si>
    <t>10.106</t>
  </si>
  <si>
    <t>10.107</t>
  </si>
  <si>
    <t>10.108</t>
  </si>
  <si>
    <t>10.109</t>
  </si>
  <si>
    <t>10.110</t>
  </si>
  <si>
    <t>10.111</t>
  </si>
  <si>
    <t>ф. 6-13-РП</t>
  </si>
  <si>
    <t>ф. 6-14-З</t>
  </si>
  <si>
    <t>1.57</t>
  </si>
  <si>
    <t>1.58</t>
  </si>
  <si>
    <t>1.59</t>
  </si>
  <si>
    <t>1.60</t>
  </si>
  <si>
    <t>ООО "КЭнК"</t>
  </si>
  <si>
    <t>ООО "Дорстрой", Котельная №1 (резерв), горбольница №5, 2 дет сада, дет дом, центр детского туризма, котельная №38, 9 юр лиц, 1280 ч/сектор (печное), 242 комм кв (ценрализованное).</t>
  </si>
  <si>
    <t>Дома ч/с-457,  к/с-2, котельная-1, школа-1, юр/лиц-13</t>
  </si>
  <si>
    <t>телецентр-1, дома ч/с-147, юр/лица-2</t>
  </si>
  <si>
    <t xml:space="preserve">Лицей №1, филиал скорой помощи, 3 дет сада, школа, муз школа, КНС, АТС, База филиала, БРУ, РРС, 77 юр лиц, 3931 комм кв (ценрализованное). </t>
  </si>
  <si>
    <t xml:space="preserve">2 юр лица, 491 ч/сектор (печное). </t>
  </si>
  <si>
    <t xml:space="preserve">Храм, школа №3, 2 АЗС, дет сад №1, отделение полиции, ТЦ "Кора", 24 юр лиц, 353 ч/сектор (печное), 2084 комм кв (ценрализованное). </t>
  </si>
  <si>
    <t xml:space="preserve">Роддом, дет сад, детский приют, котельная, 12 юр лиц, 
73 ч/сектор (печное), 1574 комм кв (ценрализованное). </t>
  </si>
  <si>
    <t xml:space="preserve">2 котельные, 3 дет сада, СЮТ, ТЦ "Кора", школа, 44 юр лиц, АТС, п\ст скорой помощи, 261 ч/сектор (печное), 2072 комм кв (ценрализованное). </t>
  </si>
  <si>
    <t>ООО "Кондитер К", котельная №11, узел связи, 10 юр лиц, 29 ч/сектор (печное).</t>
  </si>
  <si>
    <t>ККЗ "Россия", школа, 2 поликлиники, химлаборатория, санбаклаборатория, администрация КГО, оздоровительный комплекс "Юность", ГУ-6, 164 комм кв  (ценрализованное), 12 юр/лиц</t>
  </si>
  <si>
    <t>Дома к/с-6, дома ч/с-1125, д/сад-3, школа-1, юр/лица-64</t>
  </si>
  <si>
    <t>дома к/с-32, котельных-2,  д/сада-2, филиал КемГУ, Гимназия, насосная-1,  юр/лиц-83</t>
  </si>
  <si>
    <t>дома к/с-14, юр/лиц-8</t>
  </si>
  <si>
    <t>2.41</t>
  </si>
  <si>
    <t>2.42</t>
  </si>
  <si>
    <t>2.43</t>
  </si>
  <si>
    <t>2.44</t>
  </si>
  <si>
    <t>Ф-6-23-Б</t>
  </si>
  <si>
    <t>ф.6-10-нг</t>
  </si>
  <si>
    <t>ф.6-8-тц</t>
  </si>
  <si>
    <t>ф.19-8-Г</t>
  </si>
  <si>
    <t>ф.19-11-Г</t>
  </si>
  <si>
    <t>ф.19-23-Г</t>
  </si>
  <si>
    <t>ф.6-15-Г</t>
  </si>
  <si>
    <t>ф.6-23-Г</t>
  </si>
  <si>
    <t>ф.6-17-Г</t>
  </si>
  <si>
    <t>ф.10-4-п</t>
  </si>
  <si>
    <t>ф.10-8-п</t>
  </si>
  <si>
    <t>ПС 35 кВ Парковая</t>
  </si>
  <si>
    <t>ПС 110 кВ Ново-Чертинская</t>
  </si>
  <si>
    <t>ПС 110 кВ Афонинская</t>
  </si>
  <si>
    <t>ПС 35 кВ Шахта №12</t>
  </si>
  <si>
    <t>ПС 35 кВ Шахта №13</t>
  </si>
  <si>
    <t>1 юр.лицо ООО "КДВ Яшкино"</t>
  </si>
  <si>
    <t>ООО "КДВ Яшкинскинские Теплицы"</t>
  </si>
  <si>
    <t>ПС 110 кВ Яшкинская</t>
  </si>
  <si>
    <t>ПС 110 кВ Урожайная</t>
  </si>
  <si>
    <t>ф.10-3-Т</t>
  </si>
  <si>
    <t>ф.6-9-К</t>
  </si>
  <si>
    <t xml:space="preserve"> ГБУЗ "Яйская РБ",Население ч/с- 510 потребителей, МКД-2дома.</t>
  </si>
  <si>
    <t>ООО "Яйская коммунальная компания",  ЖКХ Яйского района,  ПО Антарес,  ИП Вутта,  МБОУ Школа№1,  ИП Парижанков,  Население ч/с 507 потребителей.</t>
  </si>
  <si>
    <t>ГБУ КО "Яйская СББЖ",МБУ "ЦКС Яйского района",МУП "ЯТО" Яйского городского поселения,ПО "Антарес",ОДПУ 2 дома,Юр.лица 13 потребителей, население 510 потребителя.</t>
  </si>
  <si>
    <t>Администрация Ижморского района,ГБУЗ КО Ижморская районная больница,4 Юрид.лица,.Население-1167 потребителей ЧС.</t>
  </si>
  <si>
    <t>ГБУ КО "Ижморская СББЖ",ГКУ "Центр занятости  населения Ижморского района",ЗАО "Енисей-Сервис",Ижморское ГП АТП Кемеровской обл,МКУ "Отдел жизнеобеспечения",население 459 потребителей.</t>
  </si>
  <si>
    <t>ООО "Горводоканал", МУП "Мариинец" (МКД), ООО "Бастион" (МКД), ООО "КЭнК",ООО "Мария - Ра", ОАО "Вымпел-Коммуникации", прочие 20 юр.лиц, 696  ж/д населения</t>
  </si>
  <si>
    <t>ООО "Горводоканал", КОО "ВДПО", Мариинский филиал ГКУЗ КО КОКПТД, ОАО Мариинский ЛВЗ, УИЖ (уличное освещение), ФБУЗ "Центр гигиены и эпидемиологии в Кемеровской области", ООО "А-Энерго",  ГБУ  КО "Мариинская СББЖ", Мариинское ГПАТП  КО, ОАО "Газпромнефть - Новосибирск" , МУП "Мариинец" (МКД), ООО "Бастион" (МКД), прочие потребители (11 юр/лиц)</t>
  </si>
  <si>
    <t>ООО "Горводоканал", ООО "А-Энерго", ООО "Теплосервис", ООО "Перекресток Ойл", УИЖ (уличное освещение), ООО Пресса, ООО "Мария-Ра", ПАО "Ростелеком", ООО "Розница К-1",МУП "Мариинец" (МКД), ООО "Бастион" (МКД),  прочие потребители</t>
  </si>
  <si>
    <t>АО "Национальная Башенная Компания", ГПОУ " Мариинский политехнический техникум", ИП Макаров А.П., МБДОУ  "Д/с №9  "Аленка", МБОУ  "СОШ  N7", ОАО Мариинскмежрайгаз, ООО "Горводоканал", ООО "Компания Центр", ООО "Кузбасстопливосбыт", ООО "Мариинск Тревел",</t>
  </si>
  <si>
    <t>ГПОУ "Мариинскийполитехнический техникум", АО "Тандер",ОАО "Газпромнефть - Центр", ПАО "Ростелеком", ООО"Горводоканал", АО "ЕнисейАвтодор", ООО "СЧ Недвижимость", ООО "Кузбасская энергосетевая компания", ООО "Перекресток Ойл", ООО "Теплосервис», УИЖ (уличное), ПАО"Кузбассэнерго"-РСК", МУП "Мариинец" (МКД), ООО "Бастион" (МКД), ООО "Жилкомсервис" (МКД), прочие  потребители (10 юр/лиц), 694 ч/сектора</t>
  </si>
  <si>
    <t>ООО "Горводоканал", ООО "Теплосервис",прочие потербители (12 юр/лиц), УИЖ (уличное освещение), 1192 ч/сектора.</t>
  </si>
  <si>
    <t>ЗАО "Горстроймонтаж", ЗАО "Промест-Т", ЗАО Мариинский рынок, ООО Волна, МБУЗ "ЦГБ"  Мариинского муниципального района, Межмуниципальный отдел  МВД  РФ "Мариинский", ПАО "МегаФон", ПАО "Ростелеком", ПАО "Сбербанк России", ООО "Горводоканал", ООО "Мариинск Тревел", ООО "СЧ Недвижимость", ООО "Теплосервис, ООО Новокузнецктехмонтаж,  16 юр/лиц, 1154 ч/сектора</t>
  </si>
  <si>
    <t>ООО "Горводоканал", ФКУЗ  "МСЧ МВД России по Кемеровской области", УИЖ (уличное освещение), ФКУ СИЗО-3 ГУФСИН России по Кемеровской области, ООО "А-Энерго" , ФКУ ИК-1  ГУФСИН России по КО, ОАО Мариинский ЛВЗ, ООО "Перспектива", МУП "Мариинец" (МКД), ООО "Бастион" (МКД), 15 юр.лиц</t>
  </si>
  <si>
    <t>МКУК МЦКС",ФГБУ "Россельхозцентр", МКУК "Центр искусств Тисульского района", ПО "Тисуль", ООО "ГАЛС", "ИП "Тарасова Т.Л", МАОУ Тисульская СОШ №1(корпус №2), всего Юр лиц 19, 725 абонентов ч/сектора, 2 многоквартирных дома.</t>
  </si>
  <si>
    <t xml:space="preserve"> ИП "Тарасов С.М. Глава КФХ", ООО "ГАЛС", ОАО "Кузбассэнергосбыт",  "Тисульавтодор", ООО "Управляющая компания Тисуль-1", ООО "ТЭК".  всего Юр лиц 42.  605 абонентов ч/сектора 15 многоквартирных домов</t>
  </si>
  <si>
    <t xml:space="preserve"> 10 котельных, 3 водонапорных башни, 3 д/сада, ДК, Администрация р-на, ЦРБ, Школа №1, №2, №3, Школа искусств, Художественная школа, Спорткомплекс, Библиотека, Казначейство, Гостиница, Ростелеком, 214 юр. лиц, 1662 час/сектор, общежитие-10 комн.43-ком/дома 909-кв.</t>
  </si>
  <si>
    <t>ИП Нейкшина Лидия  Петровна,ИП Новикова Елена Сергеевна,МБУЗ Тяжинская ЦРБ Кем. обл.,ОАО "Тяжинское ДРСУ",Управление Федеральной службы кадастра и картографии по Кемеровской области,Отдел МВД России по Тяжинскому району,ЗАО "Газпромнефть-Кузбасс",ОАО "ДЭП № 233",МУП "Теплокоммунэнерго", МБДОУ д/сад №5 "Светлячок", Администрация Тяжинского Муниципального района,Управление Пенсионного фонда РФ,  1657 абонента,</t>
  </si>
  <si>
    <t>Ф-10-5РП</t>
  </si>
  <si>
    <t>Ф-10-4К</t>
  </si>
  <si>
    <t>Ф-10-15К</t>
  </si>
  <si>
    <t>Ф-10-1-ИЖ1</t>
  </si>
  <si>
    <t>Ф-4-10</t>
  </si>
  <si>
    <t>Ф. 10-6-Т-ЦРП</t>
  </si>
  <si>
    <t>Ф-10-6-М</t>
  </si>
  <si>
    <t>Ф-10-15-М</t>
  </si>
  <si>
    <t>Ф-10-7Л</t>
  </si>
  <si>
    <t>Ф-10-16Л</t>
  </si>
  <si>
    <t>Ф-10-10Л</t>
  </si>
  <si>
    <t>Ф-10-17Л-РП 2</t>
  </si>
  <si>
    <t>Ф-10-1-П</t>
  </si>
  <si>
    <t>Ф-10-26-К</t>
  </si>
  <si>
    <t>Ф-10-14-К</t>
  </si>
  <si>
    <t>Ф.10-6-Т</t>
  </si>
  <si>
    <t>Ф.10-18-Ц</t>
  </si>
  <si>
    <t>ПС 110 кВ Яйская</t>
  </si>
  <si>
    <t>ПС 35 кВ Ижморская</t>
  </si>
  <si>
    <t>ПС 110 кВ Ижморская тяговая</t>
  </si>
  <si>
    <t>ПС 35 кВ Мариинская городская</t>
  </si>
  <si>
    <t>ПС 110 кВ Мариинский ЛПК</t>
  </si>
  <si>
    <t>ПС 110 кВ Пионерская</t>
  </si>
  <si>
    <t>ПС 110 кВ Тяжинская</t>
  </si>
  <si>
    <t>ПС 110 кВ Тисульская</t>
  </si>
  <si>
    <t>ООО "Горводоканал", ООО "Водокомплекс", УИЖ (уличное освещение), ООО "Европа плюс Кузбасс", ООО "Благоустройство", 5 юр/лиц, 529 ж/д населения</t>
  </si>
  <si>
    <t>ИП Нейкшина Лидия  Петровна,ИП Новикова Елена Сергеевна,МБУЗ Тяжинская ЦРБ Кем. обл.,ОАО "Тяжинское ДРСУ",Управление Федеральной службы кадастра и картографии по Кемеровской области,Отдел МВД России по Тяжинскому району,ЗАО "Газпромнефть-Кузбасс",ОАО "ДЭП № 233", МУП "Теплокоммунэнерго", МБДОУ д/сад №5 "Светлячок", Администрация Тяжинского Муниципального района,Управление Пенсионного фонда РФ,  1657 абонента,</t>
  </si>
  <si>
    <t>5.15</t>
  </si>
  <si>
    <t>5.16</t>
  </si>
  <si>
    <t>5.17</t>
  </si>
  <si>
    <t>Ф-10-7-М</t>
  </si>
  <si>
    <t>ПС 110 кВ Промышленная сельская</t>
  </si>
  <si>
    <t xml:space="preserve">ПАТП, ИП"Королёва А.В., 815 Ф.Л., 9 МКД., 33 Ю.Л. </t>
  </si>
  <si>
    <t>ЦРБ, поликлинника, ПЗПО "СОЮЗ", Стоматология, детсад Рябинка, Почта, РУС, Котельная №18, районный суд, ДК,  750 Ф.Л., 53 МКД,  140 Ю.Л.</t>
  </si>
  <si>
    <t>Котельная №15, ООО "Регион Упак", ООО "Бекон" Агенство по защите населения, 389 Ф.Л.,  22 МКД,  25 Ю.Л.</t>
  </si>
  <si>
    <t>1895 Ф.Л., 10 МКД, 50 Ю.Л.</t>
  </si>
  <si>
    <t>7.12</t>
  </si>
  <si>
    <t>7.13</t>
  </si>
  <si>
    <t>7.14</t>
  </si>
  <si>
    <t>7.15</t>
  </si>
  <si>
    <t>7.16</t>
  </si>
  <si>
    <t>7.17</t>
  </si>
  <si>
    <t>7.18</t>
  </si>
  <si>
    <t>7.19</t>
  </si>
  <si>
    <t>ф.10-5К</t>
  </si>
  <si>
    <t>ф.10-7РП</t>
  </si>
  <si>
    <t>ф.10-13РП</t>
  </si>
  <si>
    <t>ф.10-6П</t>
  </si>
  <si>
    <t>Ф-6-46-Ж</t>
  </si>
  <si>
    <t>Дома ч/с-1017, к/с-5, больница-1, роддом-1, д/сад 1, юр/лиц-23</t>
  </si>
  <si>
    <t>Дома ч/с-1015, к/с-3, юр/лиц-33</t>
  </si>
  <si>
    <t>Дома ч/с-627, юр/лиц-13</t>
  </si>
  <si>
    <t>Дома ч/с  -1735, юр/лиц-74</t>
  </si>
  <si>
    <t>Садовое некоммерческое товарищество Шахта Октябрьская, ИП Николаева Е.С., ООО Объединенное ПТУ Кузбасса, ИП Черняков С.П., ИП Гырдымова Е.В., Управление по вопросам жизнеобеспечения Полысаевского городского округа, ИП Казакова Т.Ю., ИП Черных Л.А., ООО Сатурн, ИП Стефашина Н.А., ООО "ПТК", ФЛ Мизгирев А.Г., ФЛ Колесников А.Л., ФЛ Чаткин В.Н., ООО Газпромнефть-Центр, ИП Айрапетян С.А., ИП Николаева Е.С., МБУ ЦБ УО, ООО Агроторг, Управление молодежной политики, спорта и туризма Полысаевского городского округа, Управление по делам гражданской обороны и чрезвычайным ситуациям, ФГКУ 7 отряд ФПС по Кемеровской области, МБДОУ Детский сад № 26, МБОУ ДО ДДТ, МБОУ Школа № 35, ИП Сандыркин В.М., ООО Соверен, ФЛ Пахарукова А.П., ФЛ Рубцов В.А., ООО Новые технологии, ООО Абсолют+, 1452 абонентов</t>
  </si>
  <si>
    <t>10.112</t>
  </si>
  <si>
    <t>10.113</t>
  </si>
  <si>
    <t>10.114</t>
  </si>
  <si>
    <t>10.115</t>
  </si>
  <si>
    <t>10.116</t>
  </si>
  <si>
    <t>10.117</t>
  </si>
  <si>
    <t>10.118</t>
  </si>
  <si>
    <t>ф.6-5-г</t>
  </si>
  <si>
    <t>ф.10-12-г</t>
  </si>
  <si>
    <t>ф.10-18-г</t>
  </si>
  <si>
    <t>ф.10-11-г</t>
  </si>
  <si>
    <t>ПС 110 кВ Беловская</t>
  </si>
  <si>
    <t>ООО"Запсиблифт", ООО "НДСК" им. А.В. Косилова", ООО ГК "Сибирский хлеб"</t>
  </si>
  <si>
    <t xml:space="preserve"> ИП Ковалёв Е.А., ООО "Желдорсервис", ООО "Т2 Мобайл", АО "ТЕНРОСИБ", УДКХ и Б, ООО "Трест ВГСС", ИП Филонов А.А., ПАО "Мегафон", ООО "СибМК", ООО "СибМонтажСервис", ООО "СибТрансМонтаж", ООО "ИЦ СМИК", ООО "ЗСИ", ПГСК "ДОЗ", ООО "Атон", ОАО "Западно-Сибирский испытательный Центр", ЗАО "Флюгер", ООО "Втормет", ООО Завод ПМК ( Каулкин С.И.), ООО "Металлика Сибирь", ООО "Веста",  Хусаинов Т.О., Феоктистов Д.Н., ИП Топорков,  Воротынцев Д.С., Белова Е.Ю., Индустриальная система Сибирь, Мороко С.С., ООО "С-Капитал", Кузнецов Н.Г., Кузнецов Н.Г., ООО "Золотое крыло", ИП Алтухов И.Л., ООО "СК-строй", ОАО "Новокузнецкметаллооптторг", ООО "Алмаз", ООО "Элемент НК", база "Автомасла", ООО "Базис-А", ООО "ПК "Элисса", ООО "Сибнефтехим", ООО "Фокус", Жданов В.В., Высоцкая О.В., ООО "МСВ", Стародумов А.В., Шнипов Н.В., ИП Орлов А.И., ООО ГК "Сибирский хлеб", ИП Орлов А.И., ИП Пархоменко А.А., ИП Башмакова Е.С., ООО "ЖЕЛЕЗОБЕТОН-42", </t>
  </si>
  <si>
    <t>ЗАО "ЭПК", Управление МВД России по г.Новокузнецку, ООО "Желдорсервис", Колосков С.В., Киреев А. Т., ООО "Астрон-Ойл", ООО Транс-Дизель-С,   ООО "НССУ",  ООО "НДСК" им. А.В. Косилова", Ильинское шоссе, 29, Студеникин А.И., ООО "Дорзнак", ООО "Сибмост", ИП Прокофьев С.Ю., СТО, ОАО "Газпромнефть-Кузбасс", ООО "БАСТ", ООО "УМ-ТМ", ООО "Арт-Люкс", Куруч И.Н., ООО "Химэнергосервис", ИП Голубев М.А, ООО "НовокузнецкТрансАвто", ИП Егорова Е.И. (ООО "Кузбасс-НК"), ИП Янцен А.П., Волынкина Т.В. гараж (Ютрин А.В.), ООО "КузбассНефтеТранс", ООО "Спецжелезобетонстрой Кузнецк", ООО "Сервисный центр ГПМ", Бобыкин С.Т., Волынкина Т.В., Дьячкова А.Г., Сачко Т.В., ООО "НДСК" им. А.В. Косилова", ИП Орлов Е.И., ООО "Строительные машины", ООО "Строительные машины", ООО "Белый камень", ООО "Стройснаб", ООО "ПТС", Мирзоян Т.В., УДКХ и Б, ООО "ЗЖБК-Сервис+", Гаражный кооператив "Речник-2", ИП Александров В.В., ООО "Нордком трейд", ООО "Четверг", Подосинникова М.Ю., ИП Дружинина Н.К. ООО Дизель Плюс, ООО "Стар-Ком Плюс",  граждане потребители -4</t>
  </si>
  <si>
    <t>5 юр/лиц, 522  ч/сектора</t>
  </si>
  <si>
    <t xml:space="preserve"> 2 ВНС,  15 юр/лиц, 433  ч/сектора</t>
  </si>
  <si>
    <t xml:space="preserve"> ЦОС Мыски, Водозабор, 1 школа №10, котельная школы №10,
 16 юр/лиц, 1107  ч/сектора</t>
  </si>
  <si>
    <t>1 юр/лицо</t>
  </si>
  <si>
    <t>2 вышки связи, 3 юр/лиц, 19  ч/секттора</t>
  </si>
  <si>
    <t xml:space="preserve"> Нерудпром</t>
  </si>
  <si>
    <t>4 МКД- 348кв</t>
  </si>
  <si>
    <t>3 юр/лица, 75 ч/сектора, 2 МКД- 16 кв.</t>
  </si>
  <si>
    <t>Новокузнецкая  тепловая компания, 1 ВНС, 1 Школы, 3 детских сада, 1 вышка связи,  35 юр/лиц, 15 МКД - 710 кв.</t>
  </si>
  <si>
    <t>10 юр/лиц,  5 МКД - 352 кв.</t>
  </si>
  <si>
    <t xml:space="preserve"> 2 ВНС, 3 вышки связи, Юбилейный дворец культуры ( Берензас), 8 юр/лиц, 1035  ч/сектора, 1 МКД - 20 кв.</t>
  </si>
  <si>
    <t>12.134</t>
  </si>
  <si>
    <t>12.135</t>
  </si>
  <si>
    <t>12.136</t>
  </si>
  <si>
    <t>12.137</t>
  </si>
  <si>
    <t>12.138</t>
  </si>
  <si>
    <t>12.139</t>
  </si>
  <si>
    <t>12.140</t>
  </si>
  <si>
    <t>12.141</t>
  </si>
  <si>
    <t>12.142</t>
  </si>
  <si>
    <t>12.143</t>
  </si>
  <si>
    <t>ф.6-17-С</t>
  </si>
  <si>
    <t>ф.6-31-С</t>
  </si>
  <si>
    <t>ф.6-6-С</t>
  </si>
  <si>
    <t>ф.6-1г</t>
  </si>
  <si>
    <t>ф.6-8х</t>
  </si>
  <si>
    <t>ф.6-13в</t>
  </si>
  <si>
    <t>ф.6-514о от ПСС-27</t>
  </si>
  <si>
    <t>ф.6-16</t>
  </si>
  <si>
    <t>ф.6-11</t>
  </si>
  <si>
    <t>ф.6-5х</t>
  </si>
  <si>
    <t xml:space="preserve">ф.6-21к  </t>
  </si>
  <si>
    <t>ф.6-12к</t>
  </si>
  <si>
    <t>ф.6-19</t>
  </si>
  <si>
    <t>ф.6-11д</t>
  </si>
  <si>
    <t>ОВБ</t>
  </si>
  <si>
    <t>Филиал ООО ХК "СДС-Энерго"-"Прокопьевскэнерго"</t>
  </si>
  <si>
    <t>РП-3 от ф.6-1г ПС 110 кВ Безруковская</t>
  </si>
  <si>
    <t>РП-5 от ф.6-19д ПС 110 кВ Мысковская</t>
  </si>
  <si>
    <t>РП-5 от ф.6-3б ПС 110 кВ Мысковская</t>
  </si>
  <si>
    <t>ПС 110 кВ Мысковская</t>
  </si>
  <si>
    <t>РП-2 от ф.6-6г ПС 35 кВ Строительная</t>
  </si>
  <si>
    <t>Ф6-13-СКВ</t>
  </si>
  <si>
    <t>Ф6-3-ФГП
(резерв Ф6-14-ФГП)</t>
  </si>
  <si>
    <t>Ф6-7-17Ш</t>
  </si>
  <si>
    <t>Ф6-12-17Ш</t>
  </si>
  <si>
    <t>Ф6-10-КОТ</t>
  </si>
  <si>
    <t>Ф6-11-КОТ</t>
  </si>
  <si>
    <t>П6-9-Т3-400</t>
  </si>
  <si>
    <t>П6-8-Т4-400</t>
  </si>
  <si>
    <t>ЗАО "Гранула"</t>
  </si>
  <si>
    <t>АО "СУЭК-Кузбасс" Шахта им С.М. Кирова</t>
  </si>
  <si>
    <t>АО "СУЭК-Кузбасс" Спецналадка</t>
  </si>
  <si>
    <t>ПС 110 кВ №20 Кирова-Западная</t>
  </si>
  <si>
    <t>7.20</t>
  </si>
  <si>
    <t>7.21</t>
  </si>
  <si>
    <t>7.22</t>
  </si>
  <si>
    <t>ООО "СЕРП"</t>
  </si>
  <si>
    <t>АО "СУЭК-Кузбасс" ШУ Комсомолец</t>
  </si>
  <si>
    <t>Ф6-3-ЛШ</t>
  </si>
  <si>
    <t>Ф6-5-И</t>
  </si>
  <si>
    <t>Ф6-6-И</t>
  </si>
  <si>
    <t>Ф6-27-НФС</t>
  </si>
  <si>
    <t>Ф6-28-НФС</t>
  </si>
  <si>
    <t>Ф6-5-ЛАВА</t>
  </si>
  <si>
    <t>Ф6-6-ЛАВА</t>
  </si>
  <si>
    <t>АВ 108 Серп В1</t>
  </si>
  <si>
    <t>АВ 209 Серп В2</t>
  </si>
  <si>
    <t>Ф6-10-ОФ</t>
  </si>
  <si>
    <t>Ф6-17-ОФ</t>
  </si>
  <si>
    <t>Ф6-2-АБ</t>
  </si>
  <si>
    <t>Ф6-9-АБ</t>
  </si>
  <si>
    <t>Ф6-21-РС</t>
  </si>
  <si>
    <t>Ф6-22-РС</t>
  </si>
  <si>
    <t>Ф6-8-ОФ</t>
  </si>
  <si>
    <t>Ф6-9-ОФ</t>
  </si>
  <si>
    <t>Ф6-14-ОФ</t>
  </si>
  <si>
    <t>Ф6-21-ОФ Т1</t>
  </si>
  <si>
    <t>Ф6-22-Т3-630</t>
  </si>
  <si>
    <t>П6-3-Т1-630</t>
  </si>
  <si>
    <t>П6-4-Т2-630</t>
  </si>
  <si>
    <t>Ф6-9-ВЕНТ</t>
  </si>
  <si>
    <t>Ф6-7-БРЕМ</t>
  </si>
  <si>
    <t>Ф6-38-РПП</t>
  </si>
  <si>
    <t>Ф6-37-ФЛ</t>
  </si>
  <si>
    <t>Ф6-30-ФЛ</t>
  </si>
  <si>
    <t>Ф6-3-КТПН</t>
  </si>
  <si>
    <t>Ф6-29-РПП</t>
  </si>
  <si>
    <t>Ф6-22-КТПН</t>
  </si>
  <si>
    <t>Ф6-18-БРЕМ</t>
  </si>
  <si>
    <t>Ф6-16-ВЕНТ</t>
  </si>
  <si>
    <t>10.119</t>
  </si>
  <si>
    <t>10.120</t>
  </si>
  <si>
    <t>10.121</t>
  </si>
  <si>
    <t>10.122</t>
  </si>
  <si>
    <t>10.123</t>
  </si>
  <si>
    <t>10.124</t>
  </si>
  <si>
    <t>10.125</t>
  </si>
  <si>
    <t>10.126</t>
  </si>
  <si>
    <t>10.127</t>
  </si>
  <si>
    <t>10.128</t>
  </si>
  <si>
    <t>10.129</t>
  </si>
  <si>
    <t>10.130</t>
  </si>
  <si>
    <t>10.131</t>
  </si>
  <si>
    <t>10.132</t>
  </si>
  <si>
    <t>10.133</t>
  </si>
  <si>
    <t>10.134</t>
  </si>
  <si>
    <t>10.135</t>
  </si>
  <si>
    <t>10.136</t>
  </si>
  <si>
    <t>10.137</t>
  </si>
  <si>
    <t>10.138</t>
  </si>
  <si>
    <t>10.139</t>
  </si>
  <si>
    <t>10.140</t>
  </si>
  <si>
    <t>10.141</t>
  </si>
  <si>
    <t>10.142</t>
  </si>
  <si>
    <t>10.143</t>
  </si>
  <si>
    <t>10.144</t>
  </si>
  <si>
    <t>10.145</t>
  </si>
  <si>
    <t>10.146</t>
  </si>
  <si>
    <t>10.147</t>
  </si>
  <si>
    <t>10.148</t>
  </si>
  <si>
    <t>10.149</t>
  </si>
  <si>
    <t>10.150</t>
  </si>
  <si>
    <t>10.151</t>
  </si>
  <si>
    <t>10.152</t>
  </si>
  <si>
    <t>10.153</t>
  </si>
  <si>
    <t>АО "СУЭК-Кузбасс" Обогатительная фабрика</t>
  </si>
  <si>
    <t>ПС 35 кВ №32 Лог Широкий</t>
  </si>
  <si>
    <t>ПС 35 кВ №39 Заинская</t>
  </si>
  <si>
    <t>ПС 35 кВ №52 Юго-Западный вент. ствол ш. 7 Ноября</t>
  </si>
  <si>
    <t>ПС 6 кВ №9 ш. Комсомолец</t>
  </si>
  <si>
    <t>ПС 6 кВ №948 Наклонный ствол ш. Полысаевская (от ПС 35 кВ №12 ш. Полысаевская)</t>
  </si>
  <si>
    <t>ПС 35 кВ №112 Кирова Новая</t>
  </si>
  <si>
    <t>МБУЗ Тяжинская ЦРБ, ООО Кузбассконсервмолоко, ФГУП "Почта России", МКОУ Валерьяновская НШ, Колхоз Боровской, МУП "Комфорт", ПАО "Ростелеком", УЖТР ТМО администрации Тяжинского муниципального округа</t>
  </si>
  <si>
    <t>ф.10-10-В</t>
  </si>
  <si>
    <t>ООО «Регионэнергосеть», ООО «КЭнК»
АО "Транснефть-Западная Сибирь", ООО"СтройТрансСервис", МОУ д/дом Ласточкино гнездышо, МБОУ Ново-Восточная СОШ, ООО "Тяжинская генерирующая компания", МБУЗ Тяжинская ЦРБ, ИП Гуров В.А., МБДОУ Новосточный дет. сад Светлячок, МБУК "ТЦБС", МБУК "ЦНТиКДД", ПАО "Ростелеком", МУП" Водоканал", ООО "Адмирал", УЖТР ТМО администрации Тяжинского муниципального округа</t>
  </si>
  <si>
    <t>ф.10-20-НВ</t>
  </si>
  <si>
    <t>ООО "КЭнК": ТП-159П
Кузбассэнерго-РЭС: МБУЗ Тяжинская ЦРБ, Тяжинское сельпо, МУП" Гарант", АО "Транснефть-Западная Сибирь", ФГУП "Почта России", ПАО "Ростелеком", ИП Махнев А.Ю., МБУК "ЦНТиКДД", МУП" Водоканал", УЖТР ТМО администрации Тяжинского муниципального округа</t>
  </si>
  <si>
    <t>ф.10-8-Б</t>
  </si>
  <si>
    <t>ООО "КЭнК"
ИП Фрошгайзер Е.А., ООО Терминал-Ойл, ООО Т2 Мобайл, ОАО Тяжинское ДРСУ, ООО Кузбасстопливосбыт, бытовые потребители</t>
  </si>
  <si>
    <t>ф.10-18-СХ</t>
  </si>
  <si>
    <t>ООО "КЭнК"
ООО "Геркулес", Ф-л ПАО МРСК Сибири, ИП Свирид Д.Н., ООО"Тяжинское пиво", УЖТР ТМО администрации Тяжинского муниципального округа</t>
  </si>
  <si>
    <t>ф.10-22-ПЗ</t>
  </si>
  <si>
    <t>ООО "КЭнК"
Кузбассэнерго-РЭС: ГБУ КО "Тяжинская СББЖ", МУП"Комфорт"</t>
  </si>
  <si>
    <t>ф.10-16-П</t>
  </si>
  <si>
    <t>ВЛ 35 кВ Тяжинская-Листвянская, Тн-1 (ПС 35 кВ Листвянская, Сусловская, Лебяжья, Ключевая)</t>
  </si>
  <si>
    <t>6.8</t>
  </si>
  <si>
    <t>6.9</t>
  </si>
  <si>
    <t>ООО "КЭнК"
Кузбассэнерго-РЭС: Администрация Красноярского сельского поселения, ИП Шумакова Л.И., ИП Федоров С.И., ИП Шумакова О.Т., ООО Каягуш, Филиал ПАО "МТС" в КО, бытовые потребители</t>
  </si>
  <si>
    <t>ПС 35 кВ Красноярская</t>
  </si>
  <si>
    <t>ф.10-13-В</t>
  </si>
  <si>
    <t>ООО «СибЭнергоТранс - 42», ООО "КЭнК"
Кузбассэнерго-РЭС: ООО Т2 Мобайл, ГОУ СПО Мариинский аграрный техникум, ООО ЭСКК, МДОУ У-Чебулинский д/с Чебурашка, Волобуев Вадим Викторович, Окружнов Владимир Анатольевич, МОУ У-Чебулинская СОШ, Адм. Усть-Чебулинской с/тер, ООО "Свежий хлеб", МУЗ ЦРБ Чебулинского района, Чебулинское ПО, ОАО "МегаФон", ОАО "СКЭК", Мостоотряд-85 НФ ОАО "Сибмост", ПАО "Ростелеком", Филиал ПАО "МТС" в КО, ООО 'Перекресток Ойл', Мариинский почтамт ОСПУФПС, ОАО "Кемеровоспецстрой", МБУК В-Чебулинский КДЦ, МУП бытового обслуживания</t>
  </si>
  <si>
    <t>ф.10-13-К</t>
  </si>
  <si>
    <t>ООО"Энерголескомплект" Марукян М.В., ООО Т2 Мобайл</t>
  </si>
  <si>
    <t>ф.10-17-Ж</t>
  </si>
  <si>
    <t>Адм. Большеантибесской с/территории, МБУК "Калининский СДК", ПАО "Ростелеком", МУЗ ЦГБ г.Мариинска, Производственный кооператив "Мариинский", ИП Панкратьева Г.А.</t>
  </si>
  <si>
    <t>ПС 35 кВ Авангард</t>
  </si>
  <si>
    <t>ф.10-5-Б</t>
  </si>
  <si>
    <t>ИП глава к(ф)х Кленских В.Д., ИП глава КФХ Болтунов П.М., ПАО "Ростелеком", Мариинский почтамт ОСПУФПС, МУЗ ЦГБ г.Мариинска, МУ "Благовещенское СДК", Адм. Благовещенской с/ тер., Производственный кооператив "Мариинский"</t>
  </si>
  <si>
    <t>ф.10-7-О</t>
  </si>
  <si>
    <t>Адм. Большеантибесской с/территории, ПАО "Ростелеком", МУП "ЖКХ Мариинского муниципального района", Адм. Красноорловской с/тер, МУЗ ЦГБ г.Мариинска, ИП глава к(ф)х Шабалин А.А., ИП Лукина, ИП глава КФХ Крячков В.В., МУ "К.Орловское СДК"</t>
  </si>
  <si>
    <t>ф.10-11-К</t>
  </si>
  <si>
    <t>Адм. Большеантибесской с/территории, Производственный кооператив "Мариинский", Мариинский почтамт ОСПУФПС, ПАО "Ростелеком", ИП Майоров М.З., ИП глава к(ф)х Кленских В.Д.</t>
  </si>
  <si>
    <t>ф.10-12-З</t>
  </si>
  <si>
    <t>ООО "КЭнК"
Кузбассэнерго-РЭС: КХ Сибиряк, ИП Пономаренко А.Н., Адм. Третьяковского сельского поселения, МБУЗ ЦРБ Тисульского района, МБУК "Межпоселенческая централизованнаяклубная системанародного творчества и досуга", ИП Ивлев О.Н., ИП глава К(Ф)Х Кудринская В.П., ИП Тарасова Т.Л. глава КФХ, ООО "ТЭК", КФХ Оптимист, МБДОУ Тисульский детский сад №4, Тисульское сельское ПО, Тройцкий почтамт ФГУП "Почта России", ПАО "Ростелеком"</t>
  </si>
  <si>
    <t>ф.10-8-РП</t>
  </si>
  <si>
    <t>Адм. Утинского сельского поселения, Тройцкий почтамт ФГУП "Почта России", Тисульское сельское ПО, МБДОУ Тисульский детский сад №4</t>
  </si>
  <si>
    <t>ф.10-4-У</t>
  </si>
  <si>
    <t>Адм. Утинского сельского поселения, ИП Горячкин Н.С., ПАО "Ростелеком", ИП Буланаков А.В., ИП Ермаков А.Г.</t>
  </si>
  <si>
    <t>ф.10-14-РП</t>
  </si>
  <si>
    <t>Потребители с.Куликовка</t>
  </si>
  <si>
    <t>ф.10-2-РП</t>
  </si>
  <si>
    <t>Адм. Утинского сельского поселения, МБУЗ ЦРБ Тисульского района, ИП Степанова И.В.</t>
  </si>
  <si>
    <t>ф.10-16-К</t>
  </si>
  <si>
    <t>Ф.6-24-12</t>
  </si>
  <si>
    <t>Ф.6-24-18</t>
  </si>
  <si>
    <t>Ф.6-24-32</t>
  </si>
  <si>
    <t>Ф.6-24-38</t>
  </si>
  <si>
    <t>Ф.10-15-20</t>
  </si>
  <si>
    <t>ф6-30-11</t>
  </si>
  <si>
    <t>ф6-30-15</t>
  </si>
  <si>
    <t>ф6-30-18</t>
  </si>
  <si>
    <t>ф6-30-27</t>
  </si>
  <si>
    <t>АО Черниговец</t>
  </si>
  <si>
    <t>ПС 110 кВ №30 Кедровская</t>
  </si>
  <si>
    <t>ПС 110 кВ №24 Обогатительная</t>
  </si>
  <si>
    <t>ПС 110 кВ №15 Тяговая</t>
  </si>
  <si>
    <t>Кедровский УР</t>
  </si>
  <si>
    <t>11.69</t>
  </si>
  <si>
    <t>11.70</t>
  </si>
  <si>
    <t>11.71</t>
  </si>
  <si>
    <t>11.72</t>
  </si>
  <si>
    <t>11.73</t>
  </si>
  <si>
    <t>11.74</t>
  </si>
  <si>
    <t>11.75</t>
  </si>
  <si>
    <t>11.76</t>
  </si>
  <si>
    <t>11.77</t>
  </si>
  <si>
    <t>11.78</t>
  </si>
  <si>
    <t>11.79</t>
  </si>
  <si>
    <t>11.80</t>
  </si>
  <si>
    <t xml:space="preserve">ОАО «КузбассЭлектро» </t>
  </si>
  <si>
    <t>ПС 35 кВ Кыргайская</t>
  </si>
  <si>
    <t>АО "Шахтоуправление "Талдинское-Кыргайское"</t>
  </si>
  <si>
    <t>ПС 110 кВ Листвяжная</t>
  </si>
  <si>
    <t>ПС 110 кВ Набережная</t>
  </si>
  <si>
    <t>яч.№ 8 РПП-6 №5 от ф. 6-4-3</t>
  </si>
  <si>
    <t>ОФ  ООО "Шахта Листвяжная"</t>
  </si>
  <si>
    <t>ООО "Шахта Листвяжная"</t>
  </si>
  <si>
    <t>10.154</t>
  </si>
  <si>
    <t>10.155</t>
  </si>
  <si>
    <t>10.156</t>
  </si>
  <si>
    <t>10.157</t>
  </si>
  <si>
    <t>10.158</t>
  </si>
  <si>
    <t>10.159</t>
  </si>
  <si>
    <t>10.160</t>
  </si>
  <si>
    <t>ПС 110 кВ Центральная</t>
  </si>
  <si>
    <t>ПС 35 кВ Шурапская</t>
  </si>
  <si>
    <t>ф.6-1-5</t>
  </si>
  <si>
    <t>ф.6-1-9</t>
  </si>
  <si>
    <t>ф.6-1-7</t>
  </si>
  <si>
    <t>ф.6-2-9</t>
  </si>
  <si>
    <t>ПС 35 кВ Танай</t>
  </si>
  <si>
    <t>7.23</t>
  </si>
  <si>
    <t>7.24</t>
  </si>
  <si>
    <t>7.25</t>
  </si>
  <si>
    <t>7.26</t>
  </si>
  <si>
    <t>7.27</t>
  </si>
  <si>
    <t>ф.1-2</t>
  </si>
  <si>
    <t>ф.1-3</t>
  </si>
  <si>
    <t>ф.2-3</t>
  </si>
  <si>
    <t>ф.2-4</t>
  </si>
  <si>
    <t>ООО "Санаторий Танай"</t>
  </si>
  <si>
    <t>ф.46</t>
  </si>
  <si>
    <t>ЗАО "Прокопьевский угольный разрез"</t>
  </si>
  <si>
    <t>ООО "ОФ Прокопьевскуголь"</t>
  </si>
  <si>
    <t>ПС 35 кВ №15 Разрез</t>
  </si>
  <si>
    <t>ПС 35 кВ №42 Зиминка 3/4</t>
  </si>
  <si>
    <t>ООО "Новострой"</t>
  </si>
  <si>
    <t>ВВ-6 2с 6 кВ Т-2-40</t>
  </si>
  <si>
    <t>ООО "МСК Энерго" (НСШМУ-6)</t>
  </si>
  <si>
    <t>ПС 110 кВ РМК</t>
  </si>
  <si>
    <t>ф.10-22-К</t>
  </si>
  <si>
    <t>ОАО "Кузнецкие ферросплавы", Радостев Юрий Юрьевич, ООО "СТМ"</t>
  </si>
  <si>
    <t>ф.10-20-РП, 10-10-РП</t>
  </si>
  <si>
    <t>ООО "МСК Энерго" (Кузбасский пищекомбинат)</t>
  </si>
  <si>
    <t>ф.10-18-КПК</t>
  </si>
  <si>
    <t>ОАО "НЗРМК имени Н.Е.Крюкова"</t>
  </si>
  <si>
    <t>ф.10-16-Р, 10-6-Р</t>
  </si>
  <si>
    <t>ф.10-14-У</t>
  </si>
  <si>
    <t>ООО "Сибэлектро"</t>
  </si>
  <si>
    <t>ф.10-12-СЭ</t>
  </si>
  <si>
    <t>ООО "АРЗ"</t>
  </si>
  <si>
    <t>ф.10-2-СЭ</t>
  </si>
  <si>
    <t>ОАО "Органика"</t>
  </si>
  <si>
    <t>ф.10-17-О</t>
  </si>
  <si>
    <t>ф.10-21-Х, 10-11-Х</t>
  </si>
  <si>
    <t>ООО «Горэлектросеть», ПАО "ФСК ЕЭС", ООО "Лента", ООО "МСК Энерго" НСШМУ-6, ООО Тринити, ОУК "Южкузбассуголь", АО "Национальная башенная компания", ОАО Кузнецкпогрузтранс</t>
  </si>
  <si>
    <t>ООО "АБ-Строй"</t>
  </si>
  <si>
    <t>ф.6-11-А</t>
  </si>
  <si>
    <t>Больница, школа, д/сад, потребители г.Новокузнецка</t>
  </si>
  <si>
    <t>ф.6-10-РП</t>
  </si>
  <si>
    <t>Потребители г.Новокузнецка, ИП Гандрабура Е.Ф., ООО "НКМИ"</t>
  </si>
  <si>
    <t>ф.6-24-З</t>
  </si>
  <si>
    <t>ООО "МСК Энерго" (АО "ЦОФ Щедрухинская")</t>
  </si>
  <si>
    <t>ПС 110 кВ Северо-Байдаевская</t>
  </si>
  <si>
    <t>ф.6-3-Б</t>
  </si>
  <si>
    <t>ООО "Астр"</t>
  </si>
  <si>
    <t>ф.6-29-Г3</t>
  </si>
  <si>
    <t>ООО "КЭнК"
Кузбассэнерго-РЭС: ООО ЦОФ Щедрухинская</t>
  </si>
  <si>
    <t>ф.6-47-Б</t>
  </si>
  <si>
    <t>ОАО "Славино"</t>
  </si>
  <si>
    <t>ПС 110 кВ Сидоровская</t>
  </si>
  <si>
    <t>ф.10-17-Ф</t>
  </si>
  <si>
    <t>ЗАО "Кузбасская птицефабрика"</t>
  </si>
  <si>
    <t>ф.10-19-КЗ</t>
  </si>
  <si>
    <t>ЗАО "Кузбасская птицефабрика", ООО "Т2 Мобайл"</t>
  </si>
  <si>
    <t>ф.10-27-КЗ</t>
  </si>
  <si>
    <t>ИП Шахназарян Л.О.</t>
  </si>
  <si>
    <t>ПС 110 кВ Бызовская</t>
  </si>
  <si>
    <t>ф. 6-24-Т</t>
  </si>
  <si>
    <t xml:space="preserve">ИП Маттов И.И. </t>
  </si>
  <si>
    <t>ф. 6-21-БР</t>
  </si>
  <si>
    <t>ООО "ТСО Сибирь"</t>
  </si>
  <si>
    <t>ф.10-0-КЭ</t>
  </si>
  <si>
    <t>Кузбассэнерго-РЭС (ООО "ТСО Сибирь")</t>
  </si>
  <si>
    <t>ф.10-24-КЭ</t>
  </si>
  <si>
    <t>МУП "ТРСК", ф.л. Зайцева Е.Г., АО "УК Сибирская", ООО "КАМСС", ООО "ЛПК-НК"</t>
  </si>
  <si>
    <t>ф.10-33-Т</t>
  </si>
  <si>
    <t>Кузбассэнерго-РЭС (МУП "ТРСК")</t>
  </si>
  <si>
    <t>МУП "ТРСК", ОАО "Славино", СНТ "Славино", СНТ Станица ОАО "ЗСМК", ООО "КАМСС", АО "УК Сибирская", ф.л. Карнаухов Е.А., ООО "Объект Восточный"</t>
  </si>
  <si>
    <t>ф.10-32-М</t>
  </si>
  <si>
    <t>МУП "ТРСК"</t>
  </si>
  <si>
    <t>ф.10-16-Ж</t>
  </si>
  <si>
    <t>ф.10-18-К</t>
  </si>
  <si>
    <t>ф.10-20-Ф</t>
  </si>
  <si>
    <t>МУП "ТРСК", ОАО Славино, СибПродЭкс, ИП Городищева С.Б., ООО "Ромашка",  Павлович С.И., ИП Кононов Г.П., СНТ Терехино, Ф-л ПАО МРСК Сибири, МУ Упр.образ.Новок.р-она, ПАО "Ростелеком", Шипилова Е.В., ООО"Терехинский завод напитков", Администрация Терсинского сельского поселения, МБУК 'Центр народного творчества и досуга Новокузнецкого муниципального района', ООО Объект Восточный, МКП "УК НМР", Ганбаров Акиф Сатдар Оглы</t>
  </si>
  <si>
    <t>ф.10-21-О</t>
  </si>
  <si>
    <t>ф.10-22-П</t>
  </si>
  <si>
    <t>ф.10-23-П</t>
  </si>
  <si>
    <t>ф.10-25-Ф</t>
  </si>
  <si>
    <t>ф.10-26-Ж</t>
  </si>
  <si>
    <t>ф.10-28-К</t>
  </si>
  <si>
    <t>ф.10-29-РМ</t>
  </si>
  <si>
    <t>ф.10-30-Ф</t>
  </si>
  <si>
    <t>ООО «КЭнК», ОАО "НЛВЗ"</t>
  </si>
  <si>
    <t>ф.10-8-К</t>
  </si>
  <si>
    <t>ООО «КЭнК», ООО "УК Неотранс", филиал ООО Газпромтрансгаз Томск</t>
  </si>
  <si>
    <t>ф.10-26-ГН</t>
  </si>
  <si>
    <t xml:space="preserve">ПАО Мегафон, ООО Т2 Мобайл, ЗАО Кузбассэнергосвязь </t>
  </si>
  <si>
    <t>ф.10-2-КТП</t>
  </si>
  <si>
    <t>МУП "ТРСК"
Кузбассэнерго-РЭС: ПАО Мегафон, ООО Т2 Мобайл, ООО "Газпром трансгаз Томск ", ПАО 'ВымпелКом', ПАО "Ростелеком", МПКУ города Новокузнецка, ООО "РГ Промедиа", ООО Престиж-Интернет, ООО Инвестор, ПАО "МТС", ИП Погуляев Роман Иванович, ООО Газпром газораспределение Томск, Администрация Терсинского сельск. поселения, ГБУЗ КО Новокузнецкая районная больница, ф.л.Туйчиев Ш.А.</t>
  </si>
  <si>
    <t>АО "Национальная башенная компания"</t>
  </si>
  <si>
    <t>ф.6-36-РП</t>
  </si>
  <si>
    <t>ООО "ЭнергоРесурс"</t>
  </si>
  <si>
    <t>ф.6-16-30</t>
  </si>
  <si>
    <t>ООО ГОРНО-ТЕХНИЧЕСКАЯ КОМПАНИЯ</t>
  </si>
  <si>
    <t>ф.6-20-ПС</t>
  </si>
  <si>
    <t>Филиал ОАО ОУК Южкузбассуголь - шахта Абашевская</t>
  </si>
  <si>
    <t>ф.6-17-30</t>
  </si>
  <si>
    <t>ф. 6-19-К</t>
  </si>
  <si>
    <t>МК  УДКХ и Б Админ. г.Новокузнецка, АО  Новокузнецкий хладокомбинат, ЗАО "ЗапсибТранстелеком", ЗАО "РЦТК", ООО НО Союзпечать, Ф.л. Парамонов В.В., ООО "УК Гестия", ф.л.Мартынников С.А., ф л Абасов А.Ф., Ф.л. Потапов В.А., ИП Коновалов О.И., Шайдуров Сергей Васильевич, ООО ФАРМА, ГОУ СПО "КИТ", ООО "Ульва", ИП Солбакова Ольга Леонидовна, ф.л. Сазонова Т.В, ф.л. Лузянина Л.В., ООО Цифровые технологии, Комитет ЖКХ администр.г.Новокузнецка, ф.л. Леухина О.А., Ф.л. Хрипков Н.В., ООО Ромашка, Сапожков Р.В., Котов Д.Е., ГПО Райстан, Дендебера Э.Б.</t>
  </si>
  <si>
    <t>ф. 6-27-А</t>
  </si>
  <si>
    <t>ООО Новокузнецкая теплосетевая компания, Филиал ОАО ОУК Южкузбассуголь - шахта Абашевская</t>
  </si>
  <si>
    <t>ф. 6-31-ЦПТ</t>
  </si>
  <si>
    <t xml:space="preserve">Филиал ОАО ОУК Южкузбассуголь - шахта Абашевская, Ф.л. Ногих В.Р. </t>
  </si>
  <si>
    <t>ф. 6-33-З</t>
  </si>
  <si>
    <t>ф. 6-10-ЦПТ</t>
  </si>
  <si>
    <t>ООО "КЭнК"
Кузбассэнерго-РЭС: ЗАО "ЗапсибТранстелеком", ф.л. Кравцов М.Д., ИП Егоров А.Л., ООО "Сибирские Сети", СНТ "Высотный-А", ИП Шапорова Е.П., ООО ФГ Сибирские ресурсы, ООО Цифровые технологии, ООО "УК Гестия", ООО УК ЖКХ, ООО "ЭнергоРесурс", ООО "СПК-Сервис", ОоО "Лайт-Связь", ООО "НДСК" им.А.В.Косилова А.В., ПАО "Азиатско-Тихоокеанский Банк", МК  УДКХ и Б Админ. г.Новокузнецка, ф.л.Асадова Н.Е.</t>
  </si>
  <si>
    <t>ф.6-18-В</t>
  </si>
  <si>
    <t xml:space="preserve">ООО "КЭнК"
Кузбассэнерго-РЭС: ООО ЭверПром, Приход Церкви Св. мучен. Иоанн, ООО "Настенька", ООО "ЭнергоРесурс", фл Селютин Александр Павлович </t>
  </si>
  <si>
    <t>ф.6-24-А</t>
  </si>
  <si>
    <t>ООО "КЭнК"
Кузбассэнерго-РЭС: ФКУ УИИ ГУФСИН Росии по К.О, ООО "УК Гестия", ООО Цифровые технологии, ЗАО "ЗапсибТранстелеком", ПАО Сбербанк России, ООО Кузбасс-3, АО "Национальная башенная компания", ПАО "МТС", УФССП России по КО, ИП Рухляда А.А., ф л Терехов М Н, ЗАО "РЦТК", ф л Абасов А.Ф., ф л Еременко Т.В., ф.л.Селезнев А.А., ООО "Сибирские Сети", ф.л. Меремьянин В..А., ф л.Городов В.В., ОАО Кузнецкбизнесбанк, ф.л. Михайлова Г.М.  Ермолин В, ИП Шапоров Д.П., Ф.л. Егоров Ю.М., ф.л. Назимов Борис Павлович, ИП Махяддинов И.М., ОАО "Мегафон", Ф.л. Васенин А.Е., ИП Алексеева Т.В., ООО ЮИД, ИП Андреева Е.А., ИП Сафронов М.А., ИП Кузнецова О.П., ООО Хлеб, ОАО Кузнецкшахтострой, ИП Симонова Алиса Константиновна, ГБУЗ КО Новокузнецкая районная больница, Вопилов С.В., ФГУП Почта России, ООО Алей, ООО МНТ, ф.л. Поляков Д.Е., ООО Альфа - Фрукт, О0О Хлебокомбинат, АО  Новокузнецкий хладокомбинат, ООО производственно-коммерческая фирма "Мария-Ра", Захарова Т.А., ООО УКАП, ООО УК ЖКХ, ф.л. Колыхалова Л.С., Ямских Игорь Викторович, ЗАО Универбыт, ИП Гандрабура Е.Ф., Ф.л. Акафьев В.Г., ИП Станчиц Надежда Васильевна, ГПО Автотомь, ООО"Ломбард Рантье", Ф.л. Карпенко И.В., Мест.р.церк.Церковь на камне, ООО Тандер, ГК  ГУ Упр. Пенс фонда РФ в Цент, ИП Бурденюк Е.Н., Дусназаров Б.П., ЗАО Объединение рынков Кузбасс, ООО "УК"Гарант-Сервис", ф.л. Матвеев, ООО Консалт, Муниципальное предприятие Новокузнецкого городского округа 'Городское управление жилищно-коммунального хозяйства' Новоильинского района, ООО "ЭнергоРесурс", ООО Снежный городок-Кузнецк, ОоО "Лайт-Связь", ООО УК "30 квартал", МП "Аптеки 42+", ООО Т2 Мобайл, Якубенко Михаил Павлович, МАУ МКДК Ордж.р-на, ООО "УК "РемСтрой", ф.л.Ермолина Т.А., ИП Шайдурова Т.П., ООО "УК Эдельвейс", Управление МВД России по г.Новокузнецка, НФ ТГАСУ, ГОУ СПО "КИТ", МАОУ ДОД СДЮШОР Металлург, МК  УДКХ и Б Админ. г.Новокузнецка, Адм. Орджон.района, МК  МЛПУ Гор дет клин  больн N4, МБУ КЦСОН Орджон.р-на, МКУ СРЦН Полярная звезда, ООО СибЭнерго, Дендебера А.И., Комитет ЖКХ администр.г.Новокузнецка, ф.л.Павлова А.М., ООО "НЖКХ", МБУ МИБС г.Новокузнецка</t>
  </si>
  <si>
    <t>ф.6-21-П</t>
  </si>
  <si>
    <t>ООО "КЭнК"
Кузбассэнерго-РЭС: ООО АТП Южкузбассуголь, Государственное казенное учреждение Кемеровской области 'Дирекция автомобильныхдорог Кузбасса', ГПО Старожил, ИП Раджабов М.М, ИП Станчиц Надежда Васильевна, ООО Цифровые технологии, ОАО  ЦОФ  Абашевская, ООО "ЭнергоРесурс", ООО "ЭнергоРесурс", ф.л. Губатян Г.Ж., МК  УДКХ и Б Админ. г.Новокузнецка, ООО Тринити, Общество с ограниченной ответственностью 'Партнер', религ. орга2-ая Церковь ЕХБ, ф.л.Триденежкин И.П., АО "Национальная башенная компания", ПАО "МТС", ФГУП Охрана МВД России, ООО Т2 Мобайл, ООО "Угольные технологии Сибири", МРО Церковь на камне, ПАО "Ростелеком", ф.л.Ковальчук А.Г., ЗАО "ЗапсибТранстелеком", ЗАО "РЦТК", ООО "УК Гестия", ОоО "Лайт-Связь", ООО Престиж-Интернет, ИП Мельников А.А., ИП Шайдуров С.В., ИП Лыков Олег Владимирович, Шареев М.В., Махин А.Ф., ООО "НЖКХ", ТСЖ Сибиряк, ГПО Пежо, ГПО Опель, ООО Т2 Мобайл, ООО "Антэко", ПАО 'ВымпелКом', ГОУ СПО НГТК, ООО Финансовые инструменты, ОАО "Мегафон", ООО Алей, ООО "Гелиос", ИП Плохих Р.Т., ИП Лазаренко С.А., ф.л. Пьянов С.В., ООО Горснаб Горизонт, ООО РусМет, ООО производственно-коммерческая фирма "Мария-Ра", ф.л.Золотухин А.А., ООО "Сибирские Сети", ООО"ПКФ"Корунд", ИП Петухова Л.Н., ИП Плохих Р.Т., РО Новок.прав.духовная семинария, ОАО "МТС", ФГУП Почта России, ЖСК Дружба</t>
  </si>
  <si>
    <t>ф.6-25-А</t>
  </si>
  <si>
    <t>МА ДОУ "Детский сад № 124", МБУ "Комбинат питания",  МКД - 3, граждане потребители - 2
Кузбассэнерго-РЭС: Ф.л.Макаров В.Н., ГПО Горняк, МКУ СРЦН Полярная звезда, ф.л.Зотин В.А., Касаткин О.Б., ф.л. Ногих В.Р., МАОУДОД СДЮСШОР Буревестник, ИП Анисимова Т.В., МК УДКХ и Б Админ. г.Новокузнецка, ООО Магазин N19, ООО Горно-технич. компания, ООО Тринити, ф.л.Баязов Д.Д, ИП Давыдкин В.И., ф.л. Литвиненко А.Н., РОО "ФПКО", ГПО Бампер, ГПО Авто-Абашевец, ГК Котельщик, ИП Корнеев В.Н., ООО "УК Гестия", ООО Цифровые технологии, ф.л. Уринбаев Б.Т., Кутсар Г.Д., ООО "ЭКОС-С"</t>
  </si>
  <si>
    <t xml:space="preserve">МБОУ "Средняя общ школа №60", МБОУ "Средняя общ. школа №64, МБ ДОУ "Детский сад №125", МБ ДОУ "Детский сад №223", МБУ ДО ДТ "Вектор", МБ ДОУ "Детский сад №243", МА ДОУ "Детский сад № 124", МБОУ ДОД ДЮЦ "Уголек", МБ ДОУ "Детский сад №239", МБ ДОУ "Детский сад  №203", МБ ДОУ "Детский сад №125", ГОО "ФТБ г.Новокузнецка", граждане потребители -26
Кузбассэнерго-РЭС: ООО УК ЖКХ, ФГУП Почта России, ООО УК "30 квартал", ООО "УК Эдельвейс"., ЗАО "ЗапсибТранстелеком", ООО "Компания Холидей", ООО Фирма Солнце, Ф.л. Петрусев А.И., ООО Кузнецклифт, ф.л. Мартюшев В.К., ООО "УК"Гарант-Сервис", ИП Сафронов М.А., МАОУ ДОД ДЮСШ N2, ООО Аркадия, ИП Петухов С.В., ИП Чурсина Наталья Афанасьевна, МБУ МИБС г.Новокузнецка, ООО "ЭнергоРесурс", Гулиев Ш.А., Шнипова Анна Владимировна, ООО "Старт", ОАО "МТС", МБЛПУ Городская стоматол.поликл.N4, ООО"Ломбард Рантье", ГПО Ауди, ИП Гуменная Л.Г., ИП Худавердиев Ф.А., ИП Сокольских И.Н., ОАО Новокуз. Хладокомбинат, ТСЖ "Зыряновец-2", ЗАО "РЦТК", ИП Триденежкин И.П., ИП Вачиков П.И., Местная религ орган Чулпан, ИП Фадеев Е.П., ф.л. Бубнов А.И., МК МЛПУ Станц скорой мед помощи, ООО "Лайт-Связь", ТСЖ Зыряновец, Управление МВД России по г.Новокузнецка, ИП Агжигитова Р.Т., ф.л.Насонова Р.М., ГБУ КО Новокузнецкая гор. СББЖ, Комитет ЖКХ администр.г.Новокузнецка, ИП Мамедов Г.А., ООО "Сибирские Сети", Фазлыев И.З, ИП Такинин В.Я., ООО"Агенство АЛЕКС", ООО ЭКЮ, МК УДКХ и Б Админ. г.Новокузнецка, МРО прав.Прих. храма в честь иконы Бож.Матери "Утоли моя печали", ООО Албэна, ф.л. Кравцов М.Д., ООО Аптайм, ТСЖ Госучреждений, Ф.л. Медведева Т.С., ИП Саввин О.В., ИП Бурденюк Е.Н., ТСЖ Горняк, Бондаренко Т.Е., Чувелева И.Н., ф.л. Сухинина О.С., ГБУЗ КО Новокузн. нарколог. Диспансер, УС департ в Кем обл, ф.л. Алексеев А.А., ООО Финансовые инструменты, ГПО Ника-6, ООО Магазин N13, Никитина Г.Н., ООО "БЖКХ", ИП Балова С.В., ИП Камаев Н.Д., ИП Морец В.Е., ООО Здоровье и сила, Центр гигиены и эпидем.в КО, ТСЖ Прогресс, АО "Национальная башенная компания", ООО Т2 Мобайл, ПАО "Ростелеком", ООО Кузнецкие ломбарды, ИП Мустафаева Т.В., Николаюк Нина Яковлевна, ООО "Арианна", ф.л.Плешаков И.Н., ООО "СибЭнерго", ООО ЛУЧ, ИП Байрамов Теймур Магеррамович, ООО "Цифровые технологии", ООО "УК Гестия", ООО Мир прессы, ООО СтройТехПроект, ОАО АКБ "Новокузнецкий муниципальный банк", ООО Ромашка, Муниципальное предприятие Новокузнецкого городского округа 'Городское управление жилищно-коммунального хозяйства' Новоильинского района, ООО "УК Альфа-Сервис", ООО "Антэко", АО Тандер, ОАО Кузнецкпогрузтранс, ООО Алей, Бондаренко Д.В., ГБУЗ КО Новокузнецкая районная больница, ИП Симонова Алиса Константиновна, ИП Гайханов Эльман Камил оглы, ООО Агроторг </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</si>
  <si>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</si>
  <si>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</si>
  <si>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</si>
  <si>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</si>
  <si>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</si>
  <si>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</si>
  <si>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</si>
  <si>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</si>
  <si>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</si>
  <si>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</si>
  <si>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</si>
  <si>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</si>
  <si>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</si>
  <si>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</si>
  <si>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</si>
  <si>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</si>
  <si>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</si>
  <si>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</si>
  <si>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</si>
  <si>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</si>
  <si>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</si>
  <si>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</si>
  <si>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</si>
  <si>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</si>
  <si>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</si>
  <si>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</si>
  <si>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</si>
  <si>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</si>
  <si>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</si>
  <si>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</si>
  <si>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</si>
  <si>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</si>
  <si>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</si>
  <si>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</si>
  <si>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</si>
  <si>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</si>
  <si>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</si>
  <si>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</si>
  <si>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ООО 'Е-Лайт-Телеком', ООО УК Сибирь, ООО УК "Жилищный Коммунальный Сервис", МУК Центральная библиотека, ИП Рыженин С.А., ООО Прогресс, ИП Коломеец Т.Д, ООО Молодость, ИП Шмакова Н.Л., ИП Аветисян А.Г., ФЛ Семенов В.А., ИП Вагапова О.В., ИП Жердев В.И., МДОУ Детский сад N56 Теремок, ИП Кузьмин С.В., ООО Алиса, ИП Малахова Л.И., ИП Брыксин А.Н., КФХ Маркусенко С.В., ИП Воронцова В.П., ИП Агберова Р.И., ПАО "Кузбассэнергосбыт", ИП Снегирева И.В., ООО "Баракат", ОАО"УК"Кузбассразрезуголь", МКУ "КУМИ", ИП Шеин А.С., ООО "Надежда", ФЛ Сахаров И.Н., ИП Реут Н.В., ГУ КО Агенство по защите населенияи территории Кем.области, ООО Хлебопродукт ЛТД, МБУ "УЗНиТ", Анохин Е.А., ИП Смирнова Н.Ф., ФЛ Сердюк П.И., ТСЖ Лидер, МУЗ Краснобродская ГБ, ООО "ЭКО", ООО "МирАкрил", ООО Т2 Мобайл, МОУ СОШ N31 п.Краснобродского, ИП Мильц Е.В., МО КГО ВОО ВОВ, труда, ВС и правоох.органов, ООО "Комфорт+", ООО "Промпереработка", ООО "УК Фортуна", ФЛ Югова К.Ю.</t>
  </si>
  <si>
    <t>ф.6-6-П</t>
  </si>
  <si>
    <t>ООО УК "Жилищный Коммунальный Сервис", Адм. пос. Краснобродского, ИП Алексеева А.В., ИП Андреева Е.Г., Никулин И.П., ИП Клещёва О.Г., ИП Кязимова З.И., ИП Рязанов П.В., ИП Титова Л.С., ИП Тамбовский А.Г., ИП Шмакова Н.Л., ИП Феданкова, ИП Чашков Н.П., Кравченко А.В., МДОУ Детский сад 16 Солнышко, МОУ ДОД "ДЮСШ", Межмуниципальный отдел МВД РФ, контора 1-й квартал, МБУ ДО "ЦРТДЮ" п.Краснобродского, МУ Управление жизнеобеспечения, ООО "Жемчужина", ООО "Кузбассвязьуголь", ООО "Компаньон", ООО "Милеком", ООО Алиса, ООО "Люанел", ООО УК Сибирь, ООО Кузбасс-3, ООО Гота, ООО 'Е-Лайт-Телеком', ООО Прогресс, ПАО КБ "УБР и Р", ТСЖ Лидер, ТСЖ "Велес", ФЛ Гордеев Э.В., ФЛ Куринный А.Г., ФЛ Грамакова О.А., ФГУП "Почта России", ФЛ Русских П.С., ФЛ Мещеряков А.В., ФЛ Терехина Т.А., ФЛ Еруков, ФЛ Дабагян К.А., МУП "Гарант" КГО, ООО "ДНС Ритейл", ООО "УК Фортуна", ООО Лаборатория дорожных технологий "Макадам", ИП Сакиев С.С., ИП Левичева Е.А., ИП Голенок Е.В.</t>
  </si>
  <si>
    <t>ф.6-7-Ц</t>
  </si>
  <si>
    <t>Больница, школа, детский сад, потребители п.Красный Брод</t>
  </si>
  <si>
    <t>ф.6-12-Ц</t>
  </si>
  <si>
    <t>ООО "Вектор", МУ"ЦСОН", ИП Райсих В.А., УСЗ Краснобродского ГО, ООО УК Сибирь, ООО Молодость, ФЛ Сердюк П.И., ИП Непрокин С.И., МУП "Гарант" КГО, ТСЖ "Велес", Адм.поселка Краснобродского, ООО УК "Жилищный Коммунальный Сервис", ИП Рыженин С.А., МУ Управление жизнеобеспечения, УЦ Вираж, ИП Корнев К.Ю.</t>
  </si>
  <si>
    <t>ф.6-14-П</t>
  </si>
  <si>
    <t>МУ Управление жизнеобеспечения, ООО 'Е-Лайт-Телеком', ОАО "МегаФон", ПАО 'ВымпелКом', ФЛ Алиев Рабил Аллахгулу Оглы, ФЛ Дабагян К.А., Адм.поселка Краснобродского, Упр. по обеспечению деятельности мир.судей в Кем.обл., Рожкова О.А., МОУ СОШ N34 п.Краснобродского, ООО "Краснобродский южный", ТСЖ "Велес", ООО УК Сибирь, ИП Петри И.В., ИП Протозанов А.И., ФЛ Колупова Т.А., ООО "Центр", МУ Культурный центрКраснбр, ФЛ Протозанова М.Е., МБУ "Многофункциональный центр предоставления государмственных и муниципальных услуг", ФЛ Брыксин С.Н., ИП Жердев В.И., ИП Стригунова Ю.С., ИП Мошнина Е.П., МКУ "КУМИ", ФЛ Миллер А.В., ИП Герасимова Л.Н., ООО "Кузбассвязьуголь", ФЛ Еруков, НК-Нефть (ФЛ Колосков), МУП "Гарант" КГО, ООО Лаборатория дорожных технологий "Макадам"</t>
  </si>
  <si>
    <t>ф.6-2-П</t>
  </si>
  <si>
    <t>ООО "ТСО Сибирь"
Кузбассэнерго-РЭС: ООО "Компания Холидей", ЧЛ Брсикян С.В., МУ Управление жизнеобеспечения, ИП Гордеева Л.В., ООО УК Сибирь, Аксенова Е.В., ФЛ Боярская М.В., Ильинская церковь, БПАТП, ИП Ефимова Ю.Н., ООО "Надежда", ПАО Сбербанк России, ИП Остапенко А.А., МОУ ДОД музыкальная школа N62, ИП Штенфельд И.Н., АО Национальная башенная компания, ООО ПКФ "Мария - РА", ИП Бакланова Т.Н., МДОУ "Детский сад № 49 Радуга", ФГУП РТРС, ИП Мананков С.И., Щербаков М.А., ООО "Комфорт+", ООО "УК Фортуна", УЦ Вираж</t>
  </si>
  <si>
    <t>ф.6-10-П</t>
  </si>
  <si>
    <t>ПС №9 "Кузбассэнерго-РЭС" отделение по добыче "Краснобродский": ЭКГ-5а №11919 (ЯКУ1 №95), ДСК (ЯКУ1 №1)
Кузбассэнерго-РЭС: ООО КБ "Кольцо Урала", Еруков Е.П., ООО 'Транспортная экспедиция', КФХ Мелехин А.В., ООО " Кузбассвязьуголь", ИП Сакиев С.С., СНТ Мичуринец, Неживилов А.Н., Граф Ю.В., ООО "Энергокомпания", ФЛ Зенюк М.А., МУ Управление жизнеобеспечения</t>
  </si>
  <si>
    <t>ОСП Автотранс, склад ГСМ Нефтебаза
Кузбассэнерго-РЭС: Куслин Владимир Ильич, ИП Рогожников Иван Якимович, Недобой Алексей Викторович</t>
  </si>
  <si>
    <t>Ремонтно монтажный участок №1, ОО Гарант
Кузбассэнерго-РЭС: МУП Гарант КГО</t>
  </si>
  <si>
    <t>Насос (3.1) участок дренажный и рекультивации "Краснобродский угольный разрез", насосы ООО Энергокомпания, ПС №9 "Кузбассэнерго-РЭС"
Кузбассэнерго-РЭС: ОАО "МегаФон", ПАО 'ВымпелКом', ООО "Кузбассвязьуголь", МУП "Гарант" КГО, ПАО КТК, ООО Промпереработка, ООО "Энергокомпания", ООО Т2 Мобайл, ООО "УК Фортуна"</t>
  </si>
  <si>
    <t>ООО "Кемеровский каменный карьер"</t>
  </si>
  <si>
    <t>ПС 110 кВ Мозжухинская</t>
  </si>
  <si>
    <t>Ф-6-2-Т</t>
  </si>
  <si>
    <t>ФГУ ИК-22 ГУФСИН по КО, ИП Прокудина Н.А., МУП 'ЖКУ Кемеровского района', Войсковая часть 6607, ГБУЗ КО Кемеровская РБ, Администрация Звездного СП, ПАО "Ростелеком", ООО "УК Кемеровского района", ООО "РУНЭТ"</t>
  </si>
  <si>
    <t>Ф-6-10-УН</t>
  </si>
  <si>
    <t>МУП 'ЖКУ Кемеровского района'</t>
  </si>
  <si>
    <t>Ф-6-15-ЗБ</t>
  </si>
  <si>
    <t>Администрация Звездного СП, население</t>
  </si>
  <si>
    <t>Ф-6-18-НК</t>
  </si>
  <si>
    <t>ОАО «Северо - Кузбасская энергетическаякомпания», ООО Т2 Мобайл, Приход храма Божией Матери, МУП 'ЖКУ Кемеровского района', Кемеровский райпотребсоюз, МБОУ 'Мозжухинская ООШ', ФЛ Аршавский С.В., ИП Асякин Д.В., ИП Ефремова О.Г., Администрация Звездного СП, ПАО 'ВымпелКом', Филиал ПАО "МТС" в Кемеровской области, Степанова И.Ю., ИП Радченко И.П., Бобкова Любовь Яковлевна, ООО " Лаборатория Дорожных Технологий"</t>
  </si>
  <si>
    <t>Ф-6-8-С</t>
  </si>
  <si>
    <t>ООО "Карьер Мозжухинский"</t>
  </si>
  <si>
    <t>Ф-6-19-МК</t>
  </si>
  <si>
    <t>Администрация Красноярского СП, Администрация Троицкого СП, ГБУЗ КО Ижморская районная больница, Зокирова И.Е., ИП Балтинова С.Г., КФХ Оплачко И.А, МУП Ижморский ЖКХ, ИП Никифорец О.И., ФГУП "Почта России", МУК МЦРБ, МУК Ижморская ЦКС, Андреев А.И., Горяев Анатолий Васильевич</t>
  </si>
  <si>
    <t>ф.10-6-КТ</t>
  </si>
  <si>
    <t>МУП Ижморский ЖКХ, ПО Ижморское, ГБУЗ КО Ижморская районная больница, ИП Степанцов А.А., МУК Ижморская ЦКС, ПАО "Ростелеком", Администрация Колыонского сельского поселения</t>
  </si>
  <si>
    <t>ПС 35 кВ Колыонская</t>
  </si>
  <si>
    <t>ф.10-2-Т</t>
  </si>
  <si>
    <t>ООО "КЭнК": ТП 46П
Кузбассэнерго-РЭС: Администрация Колыонского СП, СПК Северный, МУП Ижморский ЖКХ, ООО "Ижморская ТСК", МБДОУ Колыонский д/с №7, МБОУ "Колыонская СОШ", ИП Силантьева,  МУК Ижморская ЦКС, АО "МариинскАвтодор", ГБУЗ КО Ижморская районная больница, АО "Национальная башенная компания"</t>
  </si>
  <si>
    <t>ф.10-11-НО</t>
  </si>
  <si>
    <t>Администрация Колыонского СП, СПК Северный, МУП Ижморский ЖКХ, ПО Ижморское, ООО "Тайга пгт.Ижморский", МБУ ЦКС Яйского муниципального района, ГБУЗ КО "Яйская РБ", Юдина О.А.</t>
  </si>
  <si>
    <t>ф.10-13-О</t>
  </si>
  <si>
    <t>Администрация Святославского СП, Беленков Б.В., МУП Ижморский ЖКХ, бытовые потребители</t>
  </si>
  <si>
    <t>ПС 35 кВ Святославская</t>
  </si>
  <si>
    <t>ф.10-13-ТР</t>
  </si>
  <si>
    <t>Администрация Святославского СП, МУК Ижморская ЦКС, ФГУП "Почта России", ПО Ижморское, МКОУ Островская НОШ, ГБУЗ КО Ижморская районная больница, Лукьянов П.В., ООО "Ижморская ТСК", МУП Ижморский ЖКХ, ИП Тулапин В.А., Лукьянов Павел Владимирович</t>
  </si>
  <si>
    <t>ф.10-12-ОС</t>
  </si>
  <si>
    <t>Администрация Симбирского сельского поселения, МУК МЦРБ</t>
  </si>
  <si>
    <t>ПС 35 кВ Симбирская</t>
  </si>
  <si>
    <t>ф.10-5-Т</t>
  </si>
  <si>
    <t>ООО "КЭнК"
Кузбассэнерго-РЭС: Администрация Ижморского городского поселения, КФХ Авдонин Н.В., МУК Ижморская ЦКС, МУП Ижморский ЖКХ, ООО "Лаборатория дорожных технологий "Маргаз, ООО ВЭЙДА, ООО 'Перекресток Ойл'</t>
  </si>
  <si>
    <t>ф.10-11-Б</t>
  </si>
  <si>
    <t>СибИнвест-Агро, ИП Арышева Е.К., МКОУ Яйский д/дом Колокольчик, ИП Петрова Н.П., ИП Барбарян В.К., Администрация Яйского городского поселения, ИП Паршина О.В., Ф-л ПАО МРСК Сибири, АО "Национальная башенная компания", ПАО "Ростелеком", Алавердян Оганес Ванушович, МУП "Яйская теплоснабжающая организация" Яйского городского поселения</t>
  </si>
  <si>
    <t>ф.10-3-С</t>
  </si>
  <si>
    <t>ООО "КЭнК": ТП 138П Сады
Кузбассэнерго-РЭС: МАДОУ Яя-Бориковский д/с Кораблик, ИП глава К(Ф)Х Боровцов В.Н., МУП "Тепловик" Яйского муниципального района, ИП Абрамова, ПО Антарес, МКОУ Бекетская ООШ, Адм. Бекетского с/п, Шинина А.С., Адм. Судженского с/п, ООО "ЛК "И СИН", МКДОУ Яйский ДС "Чайка" ,ГБУЗ КО "Яйская РБ", ИП Дерюгин А.Л., МУ Соц. реабил.центр" Ольговка, СНТ "Мичуринец", МБУЦ клубная система Яйского муниципального района, ФГУП "Почта России", КХ Юрченко Ю.П., ПАО "Ростелеком", К(Ф)Х Мартынюк Е.Н., Романов А.А., ГБУЗ КО "Яйская РБ", ИП Мухутдинов Руслан Илдарович, ООО " Лаборатория Дорожных Технологий", Рощенко Валерий Петрович</t>
  </si>
  <si>
    <t>ф.10-8-Я</t>
  </si>
  <si>
    <t>МУП "Тепловик" Яйского муниципального района, ООО "Майский лес" Рубашко А.Н., МКДОУ Новониколаевский д/с Гнездышко, Адм. Китатского с/п, ИП глава К(Ф)Х Шаповалов М.В., МБОУ Новониколаевская ООШ, Пономарёва Татьяна Эдуардовна, КФХ Гранкин В.И., ИП Нейфельд К.С., МБУ ЦБС Яйского муниципального района, Местная религиозная организация приход церкви Святого Преподобного Онуфрия Великого р.п.Яя Кемеровской и Новокузнецкой епархии Русской Православной Церкви, Аптин О.В., ООО "Кузбасснеруд", Арышева Е.Н., ГБУЗ КО "Яйская РБ", МБУЦ клубная система Яйского муниципального района, Администрация Яйского городского поселения, ФГУП "Почта России", ПАО "Ростелеком",  ИП Скорин Д.Е, Старовойтов А.О.,Булынин А.С., СП "Барзасское товарищество"</t>
  </si>
  <si>
    <t>ф.10-9-Н</t>
  </si>
  <si>
    <t>ООО "Барзасский карьер"</t>
  </si>
  <si>
    <t xml:space="preserve">ПС 110 кВ Яйская </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</si>
  <si>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</si>
  <si>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</si>
  <si>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</si>
  <si>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</si>
  <si>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</si>
  <si>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</si>
  <si>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</si>
  <si>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</si>
  <si>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</si>
  <si>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</si>
  <si>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</si>
  <si>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</si>
  <si>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</si>
  <si>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</si>
  <si>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</si>
  <si>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</si>
  <si>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</si>
  <si>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</si>
  <si>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</si>
  <si>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</si>
  <si>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</si>
  <si>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</si>
  <si>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</si>
  <si>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</si>
  <si>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</si>
  <si>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</si>
  <si>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</si>
  <si>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5.18</t>
  </si>
  <si>
    <t>5.19</t>
  </si>
  <si>
    <t>5.20</t>
  </si>
  <si>
    <t>5.21</t>
  </si>
  <si>
    <t>5.22</t>
  </si>
  <si>
    <t>5.23</t>
  </si>
  <si>
    <t>5.24</t>
  </si>
  <si>
    <t>5.25</t>
  </si>
  <si>
    <t>5.26</t>
  </si>
  <si>
    <t>5.27</t>
  </si>
  <si>
    <t>5.28</t>
  </si>
  <si>
    <t>5.29</t>
  </si>
  <si>
    <t>5.30</t>
  </si>
  <si>
    <t>5.31</t>
  </si>
  <si>
    <t>5.32</t>
  </si>
  <si>
    <t>5.33</t>
  </si>
  <si>
    <t>ООО "КЭнК": ТП-558п-Автодор, ТП-538п-Автодор, ТП-383п Био-Сфера, ТП-119п-Агропромхимия
Кузбассэнерго-РЭС</t>
  </si>
  <si>
    <t>ПС 110 кВ Промышленная-Сельская</t>
  </si>
  <si>
    <t>ф.10-2-И</t>
  </si>
  <si>
    <t>ОАО СКЭК, ООО Промышленновские коммунальные системы, Управление по жизнеобеспечению и строительству администрации Промышленновского муниципального района, К(Ф)Х Ериков Н.А., ИП Авоян С.К.</t>
  </si>
  <si>
    <t>ф.10-4-ОК</t>
  </si>
  <si>
    <t>ООО "КЭнК": ТП-003 П
Кузбассэнерго-РЭС: Адмминистрация Пушкинского сельского поселения, ЗАО Ударник полей, КХ Бекон, ООО Промышленновские коммунальные системы, ГБУЗ КО Промышленовская районная больница, МБДОУ Каменский детский сад, ОАО СКЭК, ПАО "Ростелеком", ООО Компания Центр, ФГУП "Почта России", МропПхПБМ (правосл.приход храма), ООО Лебеди, КХ Солоновка, МБУ РКДК, Добриянский И.В., ИП Агеев А.В., ИП Вихрова И.П., ПАО Сбербанк России, ПЗПО СОЮЗ, ООО "Совхоз Маяк", ООО Боровково</t>
  </si>
  <si>
    <t>ф.10-12-ПС</t>
  </si>
  <si>
    <t>ООО "КЭнК": ТП-418п
Кузбассэнерго-РЭС: Администрация Пушкинского сельского поселения, ОАО СКЭК, ООО СХК Алмаз, МБОУ Краснинская ООШ, ООО Промышленновские коммунальные системы, ФГУП "Почта России", ПАО Сбербанк России, ПАО МТС, ИП Багрыч Г.А., ФЛ Багрыч Г.А., МБУ РКДК, ГБУЗ КО Промышленовская районная больница, Демаев А.А., Макаров С.А., Ташкичев А.С., ПАО "Ростелеком", ИП Макарова О.П., АО "Национальная башенная компания", Ушаков В.В., ОАО Ваганово, Вихров В.Е., ИП Кинтикова Т.П., ИП Массольд Т.И., ИП КФХ Свиридов Д.С., Шелковников Ю.М., Кемеровский филиал ООО 'Т2 Мобайл', ИП Гаазе Ю.А.</t>
  </si>
  <si>
    <t>ПС 35 кВ Прогресс</t>
  </si>
  <si>
    <t>ф.10-7-КС</t>
  </si>
  <si>
    <t>ф.10-6-А</t>
  </si>
  <si>
    <t>ПС 110 кВ Оросительная</t>
  </si>
  <si>
    <t>ООО СХО Заречье, Администрация Березовского СП, МУП 'ЖКУ Кемеровского района', Болтенков М.В., Степанова Е.В., фл Колесникова Н.Д., Бударин С.И., Сапожникова Ф.Х., Авагян А.В., СФНЦА РАН, СНТ "Наука", фл Тришина О.Ю., Чернышев В.В., Баранов Ю.Н., ИП Парагульков Р.А., Голубева И.Ю., ФГБУ "Западно-Сибирское УГМС", ИП Темникова Т.В., ИП Бабина Т.И., Филиал ПАО "МТС" в КО, ПАО 'ВымпелКом', Калугин А.В., ИП Жигалов Н.П., Галимова С.В., ИП Галимов Х.Ш., Фаренюк В.А.</t>
  </si>
  <si>
    <t>ф.6-19-Н</t>
  </si>
  <si>
    <t>ПС 35 кВ Силинская</t>
  </si>
  <si>
    <t>ООО "Энергоресурс", Адм.Моховского сельского поселения, ПАО "Ростелеком", Потребительский кооператив Беловский, Радионов М.С., Родионов С.Н., ФГУП "Почта России", ФЛ Симонов С.И., Церковь св. Веры  Надежды  Люб, ООО "Гарант", ООО "Агроторг", МОУ Ивановская СОШ, МБУ "КДЦ Беловского района", КФХ Мирошникова Е.Г., ИП Землянухин Е.Г., ИП Долгих О.М., ГБУЗ КО Беловская РБ, Воздвижение Креста Господня</t>
  </si>
  <si>
    <t>ф.10-4-П</t>
  </si>
  <si>
    <t>ОАО "РЖД" - СП "Трансэнерго" - ЗСЖД
Кузбассэнерго-РЭС: Адм. Бековской с/т, АО Национальная башенная компания, ФЛ Шабин Н.В., ФЛ Сатин Д.Н., ФЛ Айвазян, ПАО "МТС", ФГУП "Почта России", ПАО "Ростелеком", ООО Универсал, ООО Василек, ООО Байат, ООО Андреевич, ООО "Энергоресурс", МОУ Бековская СОШ, Местная религиоз. организация православный Приход храма великомученика Пантелеймона с. Челухоево Бел. р-на Кем. областиКем. и Новокузнецкой, МДОУ Бековский детский сад, МБУ СШ БМР, МБУ "КДЦ Беловского района", КФХ Семенова В.Ф., ИП Чаштанов В.В., ИП Тыдыкова Н.А., ИП Сатин А.Н., ИП Манина В.М., ИП Мажин И.М., ИП Исаева С.С., ИП Бозыкаев Е.М., ГБУЗ КО Беловская РБ</t>
  </si>
  <si>
    <t>ф.10-10-Б</t>
  </si>
  <si>
    <t>АО «Сибирская Промышленная Сетевая Компания»
Кузбассэнерго-РЭС: ООО "Энергоресурс", ООО Искра, ПАО "Ростелеком", Потребительский кооператив Беловский, ФЛ Ишуткин Н.И., ФЛ Черкасов А.С., Чупова О.О., Шипилова Н.А., ООО " Белсах+", МОУ Ивановская СОШ, МОУ ДОД Детская шк.искуств 30, Мокринская И.А., МБУ "КДЦ Беловского района", Лукьяненко Д.В., ИП Штанских Л.В., ИП Костин В.С., Елунин А.В., Горкунов Д.А., ГБУЗ КО Беловская РБ, Воздвижение Креста Господня, Адм.Моховского сельского поселения, Адамик В.П.</t>
  </si>
  <si>
    <t>ф.10-28-И</t>
  </si>
  <si>
    <t>ОАО НПП Кузбассрадио, ООО БЕЛГОС, ИП Алиев Мурад Джафаргулу Оглы</t>
  </si>
  <si>
    <t>ф.6-16-КР</t>
  </si>
  <si>
    <t>ОАО «КузбассЭлектро»
Кузбассэнерго-РЭС: ООО "Энергоресурс", ООО "Гарант", ООО Автостроймонтаж, ООО Велес, ООО Вендинг, ПАО 'ВымпелКом', ПАО "МТС", Ф-л ПАО МРСК Сибири, ФЛ Попов В.И., ОАО Энергоподряд, МРО ХЕВ Новый путь, Мочалов В.С., ИП Гарифуллин Н.Н.</t>
  </si>
  <si>
    <t>ф.6-2-С</t>
  </si>
  <si>
    <t>ООО Кирпичный завод</t>
  </si>
  <si>
    <t>10.163</t>
  </si>
  <si>
    <t>10.165</t>
  </si>
  <si>
    <t>10.166</t>
  </si>
  <si>
    <t>10.167</t>
  </si>
  <si>
    <t>10.168</t>
  </si>
  <si>
    <t>10.169</t>
  </si>
  <si>
    <t>10.170</t>
  </si>
  <si>
    <t>10.171</t>
  </si>
  <si>
    <t>10.172</t>
  </si>
  <si>
    <t>10.173</t>
  </si>
  <si>
    <t>10.174</t>
  </si>
  <si>
    <t>10.175</t>
  </si>
  <si>
    <t>10.176</t>
  </si>
  <si>
    <t>10.177</t>
  </si>
  <si>
    <t>10.178</t>
  </si>
  <si>
    <t>ООО «Регионэнергосеть», ООО ХК «СДС - Энерго», ООО «КЭнК»
Кузбассэнерго-РЭС: Шумилин В.И., Хлопотов Е.А., Франк Т.В., ФЛ Ипатов В.А., Уйманов А.Н., СНТ Горняк, СНТ Горняк-2, СНТ Азотовец, СНТ  Энергия, ООО 'УК 'ЖУРАВЛЕВЫ ГОРЫ', ООО Люскус Тур, ООО 'КС', ООО 'Кавказская кухня', ООО 'Берег', ООО 'Баррель-Плюс', ООО " Лаборатория Дорожных Технологий", ООО 'Алинтер плюс', Нецветаева Н.М., МУП 'ЖКУ Кемеровского района', МБУЗ ' ККД', Маркосян М.А., Лыков С.В., Короленко В.Н., Ковалев В.Н., Кемеровский районный союз потребительских обществ, Администрация Елыкаевского СП</t>
  </si>
  <si>
    <t>ПС 110 кВ Рудничная</t>
  </si>
  <si>
    <t>ОАО «СКЭК», ООО «КЭнК»
Кузбассэнерго-РЭС: Администрация Елыкаевского СП, Церковь Андрея Первозванного, ФЛ Лобанов П.А., Филиал ПАО "МТС" в КО, Уйманова О.А., Уйманов А.Н., Территориальное управление рудничного района, ПАО "Ростелеком", ООО ДРСУ N8, ООО Альтштайнерчастная пиво, ООО 'БЕРЛИТ', ОАО "МегаФон", МУП 'ЖКУ Кемеровского района', МБУ'ДК Елыкаевского поселения', МБОУ 'Елыкаевская СОШ', Матюшин А.Т., КФХ Иванов В.И., Коротков А.В., Копылов С.С., Коняев В.П., Ковригин В.В., ИП Модникова М.А., ГКУ КО "Агентство по защите", ГБУЗ КО Кемеровская РБ, Барсук О.А.</t>
  </si>
  <si>
    <t>ф.10-18-АК</t>
  </si>
  <si>
    <t>Администрация Щегловского СП, ПО 'Щегловское', МУП 'ЖКУ Кемеровского района'</t>
  </si>
  <si>
    <t>ф.6-13 Б</t>
  </si>
  <si>
    <t>ООО ХК «СДС - Энерго»
Кузбассэнерго-РЭС: ООО "УК "Журавлёвы горы"</t>
  </si>
  <si>
    <t>ПС 110 кВ Спутник</t>
  </si>
  <si>
    <t>ф.10-6-ЖГ</t>
  </si>
  <si>
    <t>ООО Строительное управление № 4</t>
  </si>
  <si>
    <t>Ф-10-22-А</t>
  </si>
  <si>
    <t>ООО «КЭнК»
Кузбассэнерго-РЭС: Администрация Елыкаевского СП, ЧЛ Кудашов С.М., ФГУП "Почта России", СНТ Спутник, Саверт С.А., Рыков О.В., ПАО "Ростелеком", Надежкин Д.М., МУП 'ЖКУ Кемеровского района', Местная религиозная организация православный Приход храма Святой Троицы г.Кемерово Кемеровской Епархии Русской Православной Церкви (Московский Патриархат), МБОУ 'Старочервовская ООШ', Лузина В.П., Котов С.В., Козлов А.Б., ГБУЗ КО Кемеровская РБ</t>
  </si>
  <si>
    <t>ф.10-13-Л</t>
  </si>
  <si>
    <t>АКХ Силинская, Кутылкин В.А.</t>
  </si>
  <si>
    <t>ф.10-18-У</t>
  </si>
  <si>
    <t>Администрация Елыкаевского СП, ГБУЗ КО Кемеровская РБ, ДНТСН 'Дружба', ЗАО Стройсервис, ИП КФХ Валиеви Араз, Маграмов С.С., МУП 'ЖКУ Кемеровского района'</t>
  </si>
  <si>
    <t>ф.10-19-ОФ</t>
  </si>
  <si>
    <t>Администрация Щегловского СП, СНТ Родник, ПО 'Щегловское', Перле Е.С., ПАО "Ростелеком", ООО 'УК Кемеровского района', ООО "Топаз", ООО "Газпром трансгаз Томск", ОАО Теплоэнерго, ОАО Кемеровское ДРСУ, МУП 'ЖКУ Кемеровского района', МАУ 'ОК 'Отдых', ИП Агаева Т.Е., ДНТ Старая Балахоновка, ГСУВУ Кемеровская спец. школа, ГА ПОУ Куз ТАГиС</t>
  </si>
  <si>
    <t>ПС 35 кВ Щегловская</t>
  </si>
  <si>
    <t>ф.10-4-ВТ</t>
  </si>
  <si>
    <t>Администрация Щегловского СП, ГБУЗ КО Кемеровская РБ, ИП Амирханов Д.А., ИП КФХ Байрамов Д.Н., МБУ 'ЦБС', МУП 'ЖКУ Кемеровского района', ПАО "Ростелеком", ПО 'Щегловское', Тетерин С.П.</t>
  </si>
  <si>
    <t>ф.10-7-ХБ</t>
  </si>
  <si>
    <t>ООО «КЭнК», ОАО «КузбассЭлектро»
Кузбассэнерго-РЭС: Администрация Щегловского СП, АО 'Карьер Известковый', АО 'Национальная башенная компания', ГАОУ ДОД КО ОЦДЮТЭ, ГБОУ ВПО КемГМА Минздрава, КемГУ, КУМИ г. Кемерово, МУП 'ЖКУ Кемеровского района', ОАО "МегаФон", ООО Компания кедр, ООО Т2 Мобайл, ПО 'Щегловское', Приход Никольского собора, СНТ СН "Дом у реки", ФЛ Скакун А.А., Филиал ПАО "МТС" в КО, Щебляков С.Н.</t>
  </si>
  <si>
    <t>ф.10-8-ПД</t>
  </si>
  <si>
    <t>Администрация Щегловского СП, ГБУЗ КО Кемеровская РБ, ИП Куприянова О.Г., Кемеровский филиал ООО 'Т2 Мобайл', МБОУ 'Барановская СОШ', МБУ'ДК Щегловского поселения', Минасян М.Д., МУП 'ЖКУ Кемеровского района', ПАО "Ростелеком", ПО 'Щегловское', Приход храма св. Жен-Мироносиц, ФГУП "Почта России", ФЛ Решетов И.А.</t>
  </si>
  <si>
    <t>ф.10-9-Щ</t>
  </si>
  <si>
    <t>ООО «КЭнК»
Кузбассэнерго-РЭС: Администрация Щегловского СП, Филиал ПАО "МТС" в КО, ФГУП "Почта России", ПО 'Щегловское', ПАО "Ростелеком", ООО Т2 Мобайл, ОАО "МегаФон", ООО " Лаборатория Дорожных Технологий", МУП 'ЖКУ Кемеровского района', МБУ'ДК Щегловского поселения', МБОУ 'Барановская СОШ', ГБУЗ КО Кемеровская РБ, Барнаульский филиал ПАО Вымпелком</t>
  </si>
  <si>
    <t>ф.10-13-Б</t>
  </si>
  <si>
    <t>Администрация Щегловского СП, Кудашов В.И., МБОУ 'Барановская СОШ', МУП 'ЖКУ Кемеровского района'</t>
  </si>
  <si>
    <t>ф.10-18-Щ</t>
  </si>
  <si>
    <t>ООО «КЭнК»
Кузбассэнерго-РЭС: Администрация Щегловского СП, МУП 'ЖКУ Кемеровского района', ОАО "МегаФон", Халин С.А., Филиал ПАО "МТС" в КО, ФГУП "Почта России", СНТ Спектр-2, СНТ Простор, Серпинская М.С., Приход Никольского собора, ПО 'Щегловское', ОАО 'Кузбасский головной институт по проектированию угледобывающих и углеперерабатывающих предприятий', ООО Т2 Мобайл, ООО 'Управляющая компания Кемеровского района', ООО 'КИТАТ-РК', МБУ'ДК Щегловского поселения', МБОУ 'Верхотомская ООШ', ИП Тахмазян Я.Г., АО 'Национальная башенная компания', АНО 'АСК 'Кузбасс', ГБУЗ КО Кемеровская РБ, Дорич А.А.</t>
  </si>
  <si>
    <t>ф.10-19-В</t>
  </si>
  <si>
    <t>Арутюнян А.Г., ИП Овчинников О.А., КФХ Васильев А.Б.</t>
  </si>
  <si>
    <t>ООО «КЭнК», ООО «Ресурсоснабжающая компания», ООО «ТСО Сибирь»
Кузбассэнерго-РЭС: Администрация Елыкаевского СП, Ачкасова А.А., ИП Каваев В.А., ИП Балахонова Н.Г., КФХ  Хачатрян М.Б., КФХ Иванов В.И., МУП 'ЖКУ Кемеровского района', Мухамедгалиева Т.Ф., ООО "Мария Ра", Фаттахов А.К.</t>
  </si>
  <si>
    <t>ПС 35 кВ Осиновская</t>
  </si>
  <si>
    <t>ф.10-2-ЕП</t>
  </si>
  <si>
    <t>ООО «Регионэнергосеть», ООО "Ресурсоснабжающая компания"
Кузбассэнерго-РЭС: Администрация Елыкаевского СП, ГБУЗ КО Кемеровская РБ, Зеленков П.И., КФ ООО 'Т2 Мобайл', Коняева А.А., МБУ'ДК Елыкаевского поселения', МУП 'ЖКУ Кемеровского района', СДЮСШОР по санному спорту, Солдатов В.П., Филиал ПАО "МТС" в КО, ФЛ Самодурова Е.Н., Фриауф А.В.</t>
  </si>
  <si>
    <t>ф.10-12-Ю</t>
  </si>
  <si>
    <t>ООО «КЭнК»
Кузбассэнерго-РЭС: Администрация Елыкаевского СП, СНТ Изыскатель, СНТ СН 'НАРОДНОЕ', СНТ Шахтостроитель, СНТ Швейник, ФГУП "Почта России", Филиал ПАО "МТС" в КО, ФЛ Козьма Н.В., ФЛ Польщиков А.Н., СНТ Геолог, СНТ собственников недвижимости "Строитель", ПО Елыкаевское, ПАО "Ростелеком", ООО Славения, МУП 'ЖКУ Кемеровского района', Местная религиозная организация православный Приход храма Входа Господня во Иерусалим Жилого района, КФХ Ковалева Ю.С., Кислицына Е.А., ИП Хасанова О.С., Бухарин И.В., Балакова З.С.</t>
  </si>
  <si>
    <t>ф.10-15-О</t>
  </si>
  <si>
    <t>ООО 'Кемеровский завод ГРО', ООО Т2 Мобайл, Русинов А.И.</t>
  </si>
  <si>
    <t>ПС 35 кВ Центральная</t>
  </si>
  <si>
    <t>Ф-6-12-ГРО</t>
  </si>
  <si>
    <t>ООО 'Кемеровский завод ГРО'</t>
  </si>
  <si>
    <t>Ф-6-24-ГРО</t>
  </si>
  <si>
    <t>Ф-6-26-ТК</t>
  </si>
  <si>
    <t>Ф-6-29-ЖБИ</t>
  </si>
  <si>
    <t>ПС 35 кВ Промышленновская</t>
  </si>
  <si>
    <t>Ф-6-2-Ш</t>
  </si>
  <si>
    <t>ООО Фирма Монолит</t>
  </si>
  <si>
    <t>ПС 110 кВ АКЗ</t>
  </si>
  <si>
    <t>Ф-6-49-ООО"Монолит"</t>
  </si>
  <si>
    <t>СНТ "Радуга", Филиал ПАО "МТС" в КО</t>
  </si>
  <si>
    <t>Ф-6-21-ДСУ1</t>
  </si>
  <si>
    <t>ООО 'Производственное объединение 'Прогресс'</t>
  </si>
  <si>
    <t>Ф-6-40-БОС АКЗ</t>
  </si>
  <si>
    <t>11.81</t>
  </si>
  <si>
    <t>11.82</t>
  </si>
  <si>
    <t>11.83</t>
  </si>
  <si>
    <t>11.84</t>
  </si>
  <si>
    <t>11.85</t>
  </si>
  <si>
    <t>11.86</t>
  </si>
  <si>
    <t>11.87</t>
  </si>
  <si>
    <t>11.88</t>
  </si>
  <si>
    <t>11.89</t>
  </si>
  <si>
    <t>11.90</t>
  </si>
  <si>
    <t>11.91</t>
  </si>
  <si>
    <t>11.92</t>
  </si>
  <si>
    <t>11.93</t>
  </si>
  <si>
    <t>11.94</t>
  </si>
  <si>
    <t>11.95</t>
  </si>
  <si>
    <t>11.96</t>
  </si>
  <si>
    <t>11.97</t>
  </si>
  <si>
    <t>11.98</t>
  </si>
  <si>
    <t>11.99</t>
  </si>
  <si>
    <t>11.100</t>
  </si>
  <si>
    <t>11.101</t>
  </si>
  <si>
    <t>11.102</t>
  </si>
  <si>
    <t>ООО "Разрез Кийзасский"</t>
  </si>
  <si>
    <t>ф.6-8-Р</t>
  </si>
  <si>
    <t>ф.6-18-Р</t>
  </si>
  <si>
    <t>ООО "Сибирский Бетон"</t>
  </si>
  <si>
    <t>ПС 35 кВ Строительная</t>
  </si>
  <si>
    <t>ф.6-23-Б</t>
  </si>
  <si>
    <t>ООО "Сибирский Бетон", ООО "Сибирская Тепловая компания"</t>
  </si>
  <si>
    <t>ф.6-22-Ц</t>
  </si>
  <si>
    <t>ф.6-16-Р</t>
  </si>
  <si>
    <t>ф.6-12-П</t>
  </si>
  <si>
    <t>ф.6-7-П</t>
  </si>
  <si>
    <t>ЗАО Распадская Коксовая</t>
  </si>
  <si>
    <t>ПС 35 кВ Нагорная</t>
  </si>
  <si>
    <t>ф.6-9-С</t>
  </si>
  <si>
    <t>ЗАО Распадская Коксовая, МУП "Междуреченский Водоканал"</t>
  </si>
  <si>
    <t>ф.6-29-С</t>
  </si>
  <si>
    <t>СТ Береговое, МКП "Теплосеть" КГО</t>
  </si>
  <si>
    <t>ПС 110 кВ Тепловая</t>
  </si>
  <si>
    <t>ф.6-11-П, 6-5-П</t>
  </si>
  <si>
    <t>ОАО "ЗСИ", ООО Т2 Мобайл, ООО Технокластер</t>
  </si>
  <si>
    <t>ф.6-7-СП, 6-16-СП</t>
  </si>
  <si>
    <t>ООО Технокластер</t>
  </si>
  <si>
    <t>ф.6-15-К, 6-32-К</t>
  </si>
  <si>
    <t>ОАО Энергия-Холдинг</t>
  </si>
  <si>
    <t>ф.6-27-С</t>
  </si>
  <si>
    <t>ООО "МСК Энерго" (КузнецкиеМеталлоконструкции)</t>
  </si>
  <si>
    <t>ф.6-29-МК</t>
  </si>
  <si>
    <t xml:space="preserve">ООО ТПК "Золотое крыло" </t>
  </si>
  <si>
    <t>ф.6-33-З</t>
  </si>
  <si>
    <t>ООО "Водоканал"</t>
  </si>
  <si>
    <t>ф.6-41-ГН</t>
  </si>
  <si>
    <t>ИП Рощупкин А.А.</t>
  </si>
  <si>
    <t>ф.6-43-ЧП</t>
  </si>
  <si>
    <t>ПАО 'ВымпелКом', ПАО Мегафон, МТТП, ООО "Транзит-Б", ООО "Водоканал", ООО НК-Нефть</t>
  </si>
  <si>
    <t>ф.6-34-ГН</t>
  </si>
  <si>
    <t>ф.6-22-О</t>
  </si>
  <si>
    <t>ф.6-18-НП, 6-9-НП</t>
  </si>
  <si>
    <t>ф.6-12-МК</t>
  </si>
  <si>
    <t>ф.6-19-О</t>
  </si>
  <si>
    <t>ООО Т2 Мобайл, ПАО Сбербанк России, ИП Никитина Т.Г., МДОУ Старопестеревский д/сад, ИП Катамадзе Т.П., МБУК Межпоселенческая ЦБС Беловского района, Можарова О.Н., ИП Ванеева Н.В., МБУ "КДЦ Беловского района", ПАО 'ВымпелКом', Администрация Старопестеревского сельского поселения, ПАО "Ростелеком", ФГУП "Почта России", ООО "Энергоресурс", ГБУЗ КО Беловская РБ, ООО ПК фирма"Мария-РА", ЗАО "Энергопромышленная компания", ИП Дивисенко Л.В., ИП Мещеров В.В., Мышкина М.Н., ПАО "Ростелеком", Сусленкова О.Л., Филиал ПАО "МТС" в КО, Хараман В.В., ЧЛ Баринов В.В.</t>
  </si>
  <si>
    <t>ПС 110 кВ Колмогоровская</t>
  </si>
  <si>
    <t>ф.6-10-НГ</t>
  </si>
  <si>
    <t>1.23</t>
  </si>
  <si>
    <t>Ф.6-1-6</t>
  </si>
  <si>
    <t>Ф.6-1-7</t>
  </si>
  <si>
    <t>Ф.6-1-8</t>
  </si>
  <si>
    <t>Ф.6-2-2</t>
  </si>
  <si>
    <t>Ф.6-2-7</t>
  </si>
  <si>
    <t>Ф.6-2-8</t>
  </si>
  <si>
    <t>Ф.6-3-4</t>
  </si>
  <si>
    <t>Ф.6-3-6</t>
  </si>
  <si>
    <t>Ф.6-3-7</t>
  </si>
  <si>
    <t>Ф.6-4-2</t>
  </si>
  <si>
    <t>Ф.6-4-4</t>
  </si>
  <si>
    <t>ПС 35 кВ №44 Байкаимская</t>
  </si>
  <si>
    <t>ООО «Шахта Байкаимская»</t>
  </si>
  <si>
    <t>ОАО «КузбассЭлектро»</t>
  </si>
  <si>
    <t>ПС 110 кВ Моховская</t>
  </si>
  <si>
    <t>ВЛ 35 кВ С-1, С-2 (ПС 35 кВ №14 Сычёвская-2, №12 Еловская, №48 Знаменская)</t>
  </si>
  <si>
    <t>ф. 6-17-2</t>
  </si>
  <si>
    <t>ф. 6-17-9</t>
  </si>
  <si>
    <t>ф. 6-17-20</t>
  </si>
  <si>
    <t>ф. 6-17-22</t>
  </si>
  <si>
    <t>ф. 6-17-23</t>
  </si>
  <si>
    <t>АО «УК Кузбассразрезуголь» (Моховский УР)</t>
  </si>
  <si>
    <t>АО Шахта Алексиевская</t>
  </si>
  <si>
    <t>10.179</t>
  </si>
  <si>
    <t>10.180</t>
  </si>
  <si>
    <t>10.181</t>
  </si>
  <si>
    <t>10.182</t>
  </si>
  <si>
    <t>10.183</t>
  </si>
  <si>
    <t>10.184</t>
  </si>
  <si>
    <t>10.185</t>
  </si>
  <si>
    <t>10.186</t>
  </si>
  <si>
    <t>по филиалу ПАО «Россети Сибирь» - «Кузбассэнерго-РЭС» на территории Кемеровской области</t>
  </si>
  <si>
    <t>Заместитель директора по техническим вопросам - главный инженер 
филиала ПАО "Россети Сибирь" - "Кузбассэнерго-РЭС"</t>
  </si>
  <si>
    <t>Итого по филиалу ПАО «Россети Сибирь» - «Кузбассэнерго - РЭС»</t>
  </si>
  <si>
    <t>Н.п. Суслово, 2-я Николаевка, Рубино, Святогорка, Фёдоровка, Приметкино, Мелёхино, Богданово, Первомайский, Константиновка, Чистополье, Знаменка, Ивановка, Лебяжий, Тундинка, Столяровка, Пихтовка, Куркули, Валериановка, Листвянка, Заря, Путятино, 2 больницы, 8 школ, 5 детсада, 9 котельных, 11 объектов водоснабжения, 6,576 тыс. чел. населения</t>
  </si>
  <si>
    <t>фидер 10 кВ №4</t>
  </si>
  <si>
    <t>Ж.Д. потребители</t>
  </si>
  <si>
    <t>5.34</t>
  </si>
  <si>
    <t>5.35</t>
  </si>
  <si>
    <t>5.36</t>
  </si>
  <si>
    <t>5.37</t>
  </si>
  <si>
    <t>5.38</t>
  </si>
  <si>
    <t>5.39</t>
  </si>
  <si>
    <t>5.40</t>
  </si>
  <si>
    <t>5.41</t>
  </si>
  <si>
    <t>5.42</t>
  </si>
  <si>
    <t>4.62</t>
  </si>
  <si>
    <t>4.63</t>
  </si>
  <si>
    <t>4.64</t>
  </si>
  <si>
    <t>4.65</t>
  </si>
  <si>
    <t>4.66</t>
  </si>
  <si>
    <t>4.67</t>
  </si>
  <si>
    <t>4.68</t>
  </si>
  <si>
    <t>4.69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</si>
</sst>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00"/>
    <numFmt numFmtId="166" formatCode="0.0000"/>
  </numFmts>
  <fonts count="31" x14ac:knownFonts="1">
    <font>
      <sz val="10"/>
      <name val="Arial Cyr"/>
      <charset val="204"/>
    </font>
    <font>
      <sz val="10"/>
      <name val="Arial Cyr"/>
      <charset val="204"/>
    </font>
    <font>
      <sz val="10"/>
      <name val="Arial"/>
      <family val="2"/>
      <charset val="204"/>
    </font>
    <font>
      <u/>
      <sz val="10"/>
      <color theme="10"/>
      <name val="Arial Cyr"/>
      <charset val="204"/>
    </font>
    <font>
      <sz val="26"/>
      <color theme="1"/>
      <name val="Times New Roman"/>
      <family val="1"/>
      <charset val="204"/>
    </font>
    <font>
      <sz val="26"/>
      <name val="Times New Roman"/>
      <family val="1"/>
      <charset val="204"/>
    </font>
    <font>
      <u/>
      <sz val="26"/>
      <color theme="10"/>
      <name val="Times New Roman"/>
      <family val="1"/>
      <charset val="204"/>
    </font>
    <font>
      <sz val="11"/>
      <color theme="1"/>
      <name val="Times New Roman"/>
      <family val="1"/>
      <charset val="204"/>
    </font>
    <font>
      <sz val="11"/>
      <name val="Times New Roman"/>
      <family val="1"/>
      <charset val="204"/>
    </font>
    <font>
      <b/>
      <sz val="20"/>
      <color theme="1"/>
      <name val="Times New Roman"/>
      <family val="1"/>
      <charset val="204"/>
    </font>
    <font>
      <b/>
      <sz val="11"/>
      <color theme="1"/>
      <name val="Times New Roman"/>
      <family val="1"/>
      <charset val="204"/>
    </font>
    <font>
      <b/>
      <sz val="10"/>
      <color theme="1"/>
      <name val="Times New Roman"/>
      <family val="1"/>
      <charset val="204"/>
    </font>
    <font>
      <b/>
      <sz val="10"/>
      <name val="Times New Roman"/>
      <family val="1"/>
      <charset val="204"/>
    </font>
    <font>
      <sz val="10"/>
      <name val="Times New Roman"/>
      <family val="1"/>
      <charset val="204"/>
    </font>
    <font>
      <sz val="10"/>
      <color theme="1"/>
      <name val="Times New Roman"/>
      <family val="1"/>
      <charset val="204"/>
    </font>
    <font>
      <sz val="10"/>
      <color indexed="8"/>
      <name val="Times New Roman"/>
      <family val="1"/>
      <charset val="204"/>
    </font>
    <font>
      <sz val="14"/>
      <color theme="1"/>
      <name val="Times New Roman"/>
      <family val="1"/>
      <charset val="204"/>
    </font>
    <font>
      <sz val="14"/>
      <name val="Times New Roman"/>
      <family val="1"/>
      <charset val="204"/>
    </font>
    <font>
      <b/>
      <sz val="12"/>
      <color theme="1"/>
      <name val="Times New Roman"/>
      <family val="1"/>
      <charset val="204"/>
    </font>
    <font>
      <b/>
      <sz val="12"/>
      <name val="Times New Roman"/>
      <family val="1"/>
      <charset val="204"/>
    </font>
    <font>
      <sz val="12"/>
      <color theme="1"/>
      <name val="Times New Roman"/>
      <family val="1"/>
      <charset val="204"/>
    </font>
    <font>
      <b/>
      <sz val="12"/>
      <color indexed="8"/>
      <name val="Times New Roman"/>
      <family val="1"/>
      <charset val="204"/>
    </font>
    <font>
      <sz val="12"/>
      <name val="Times New Roman"/>
      <family val="1"/>
      <charset val="204"/>
    </font>
    <font>
      <sz val="9"/>
      <color theme="1"/>
      <name val="Times New Roman"/>
      <family val="1"/>
      <charset val="204"/>
    </font>
    <font>
      <sz val="9"/>
      <name val="Times New Roman"/>
      <family val="1"/>
      <charset val="204"/>
    </font>
    <font>
      <sz val="8"/>
      <color theme="1"/>
      <name val="Times New Roman"/>
      <family val="1"/>
      <charset val="204"/>
    </font>
    <font>
      <sz val="7"/>
      <color theme="1"/>
      <name val="Times New Roman"/>
      <family val="1"/>
      <charset val="204"/>
    </font>
    <font>
      <sz val="6"/>
      <color theme="1"/>
      <name val="Times New Roman"/>
      <family val="1"/>
      <charset val="204"/>
    </font>
    <font>
      <sz val="8"/>
      <name val="Times New Roman"/>
      <family val="1"/>
      <charset val="204"/>
    </font>
    <font>
      <sz val="6"/>
      <name val="Times New Roman"/>
      <family val="1"/>
      <charset val="204"/>
    </font>
    <font>
      <sz val="8"/>
      <color indexed="8"/>
      <name val="Times New Roman"/>
      <family val="1"/>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0" fontId="1" fillId="0" borderId="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0" fontId="3" fillId="0" borderId="0" applyNumberFormat="0" applyFill="0" applyBorder="0" applyAlignment="0" applyProtection="0"/>
    <xf numFmtId="0" fontId="1" fillId="0" borderId="0"/>
    <xf numFmtId="0" fontId="1" fillId="0" borderId="0"/>
  </cellStyleXfs>
  <cellXfs count="157">
    <xf numFmtId="0" fontId="0" fillId="0" borderId="0" xfId="0"/>
    <xf numFmtId="0" fontId="5" fillId="0" borderId="0" xfId="0" applyFont="1" applyFill="1" applyAlignment="1">
      <alignment horizontal="lef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49" fontId="5" fillId="0" borderId="0" xfId="0" applyNumberFormat="1" applyFont="1" applyFill="1" applyAlignment="1" applyProtection="1">
      <alignment horizontal="left" vertical="center" wrapText="1"/>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wrapText="1"/>
    </xf>
    <xf numFmtId="0" fontId="5" fillId="0" borderId="0" xfId="0" applyFont="1" applyFill="1" applyAlignment="1" applyProtection="1">
      <alignment horizontal="center" vertical="center" wrapText="1"/>
    </xf>
    <xf numFmtId="0" fontId="8" fillId="0" borderId="0" xfId="0" applyFont="1" applyFill="1" applyAlignment="1">
      <alignment horizontal="left" vertical="center" wrapText="1"/>
    </xf>
    <xf numFmtId="0" fontId="7" fillId="0" borderId="0" xfId="0" applyFont="1" applyFill="1" applyAlignment="1">
      <alignmen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10" fillId="0" borderId="0" xfId="0" applyFont="1" applyFill="1" applyAlignment="1" applyProtection="1">
      <alignment horizontal="center" vertical="center" wrapText="1"/>
    </xf>
    <xf numFmtId="49" fontId="8" fillId="0" borderId="0" xfId="0" applyNumberFormat="1" applyFont="1" applyFill="1" applyAlignment="1" applyProtection="1">
      <alignment horizontal="left" vertical="center" wrapText="1"/>
    </xf>
    <xf numFmtId="0" fontId="7" fillId="0" borderId="0" xfId="0" applyFont="1" applyFill="1" applyAlignment="1" applyProtection="1">
      <alignment vertical="center" wrapText="1"/>
    </xf>
    <xf numFmtId="0" fontId="7" fillId="0" borderId="0" xfId="0" applyFont="1" applyFill="1" applyAlignment="1" applyProtection="1">
      <alignment horizontal="center" vertical="center" wrapText="1"/>
    </xf>
    <xf numFmtId="0" fontId="8" fillId="0" borderId="0" xfId="0" applyFont="1" applyFill="1" applyAlignment="1" applyProtection="1">
      <alignment horizontal="center" vertical="center" wrapText="1"/>
    </xf>
    <xf numFmtId="0" fontId="11" fillId="0" borderId="0" xfId="0" applyFont="1" applyFill="1" applyAlignment="1">
      <alignment vertical="center" wrapText="1"/>
    </xf>
    <xf numFmtId="0" fontId="13"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0" xfId="0" applyFont="1" applyFill="1" applyAlignment="1">
      <alignment vertical="center" wrapText="1"/>
    </xf>
    <xf numFmtId="165" fontId="13" fillId="0" borderId="1" xfId="1" applyNumberFormat="1" applyFont="1" applyFill="1" applyBorder="1" applyAlignment="1">
      <alignment vertical="center" wrapText="1"/>
    </xf>
    <xf numFmtId="0" fontId="13" fillId="0" borderId="0" xfId="0" applyFont="1" applyFill="1" applyAlignment="1">
      <alignment vertical="center" wrapText="1"/>
    </xf>
    <xf numFmtId="0" fontId="14" fillId="0" borderId="1" xfId="0" applyFont="1" applyFill="1" applyBorder="1" applyAlignment="1">
      <alignment vertical="center" wrapText="1"/>
    </xf>
    <xf numFmtId="0" fontId="15" fillId="0" borderId="1" xfId="0" applyFont="1" applyFill="1" applyBorder="1" applyAlignment="1">
      <alignment horizontal="left" vertical="center" wrapText="1"/>
    </xf>
    <xf numFmtId="49" fontId="14" fillId="0" borderId="1" xfId="0" applyNumberFormat="1" applyFont="1" applyFill="1" applyBorder="1" applyAlignment="1">
      <alignment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center" vertical="center" wrapText="1"/>
    </xf>
    <xf numFmtId="49" fontId="13" fillId="0" borderId="1" xfId="0" applyNumberFormat="1" applyFont="1" applyFill="1" applyBorder="1" applyAlignment="1">
      <alignment horizontal="center" vertical="center" wrapText="1"/>
    </xf>
    <xf numFmtId="2" fontId="15" fillId="0" borderId="1" xfId="0" applyNumberFormat="1" applyFont="1" applyFill="1" applyBorder="1" applyAlignment="1" applyProtection="1">
      <alignment horizontal="center" vertical="center" wrapText="1"/>
    </xf>
    <xf numFmtId="165" fontId="14" fillId="0" borderId="1" xfId="0" applyNumberFormat="1" applyFont="1" applyFill="1" applyBorder="1" applyAlignment="1">
      <alignment horizontal="center" vertical="center" wrapText="1"/>
    </xf>
    <xf numFmtId="0" fontId="14" fillId="0" borderId="0" xfId="0" applyFont="1" applyFill="1" applyBorder="1" applyAlignment="1">
      <alignment vertical="center" wrapText="1"/>
    </xf>
    <xf numFmtId="49" fontId="13" fillId="0" borderId="1" xfId="0" applyNumberFormat="1" applyFont="1" applyFill="1" applyBorder="1" applyAlignment="1">
      <alignment horizontal="left" vertical="center" wrapText="1"/>
    </xf>
    <xf numFmtId="49" fontId="13" fillId="0" borderId="1" xfId="0" applyNumberFormat="1" applyFont="1" applyFill="1" applyBorder="1" applyAlignment="1">
      <alignment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2" fontId="14" fillId="0" borderId="0"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0" xfId="0" applyFont="1" applyFill="1" applyAlignment="1">
      <alignment vertical="center" wrapText="1"/>
    </xf>
    <xf numFmtId="49" fontId="4" fillId="0" borderId="0" xfId="0" applyNumberFormat="1" applyFont="1" applyFill="1" applyAlignment="1">
      <alignment horizontal="center" vertical="center" wrapText="1"/>
    </xf>
    <xf numFmtId="2" fontId="4" fillId="0" borderId="0" xfId="0" applyNumberFormat="1" applyFont="1" applyFill="1" applyAlignment="1">
      <alignment horizontal="center" vertical="center" wrapText="1"/>
    </xf>
    <xf numFmtId="2" fontId="6" fillId="0" borderId="0" xfId="6" applyNumberFormat="1" applyFont="1" applyFill="1" applyAlignment="1" applyProtection="1">
      <alignment horizontal="center" vertical="center" wrapText="1"/>
    </xf>
    <xf numFmtId="0" fontId="4" fillId="0" borderId="0" xfId="0" applyFont="1" applyFill="1" applyAlignment="1">
      <alignment wrapText="1"/>
    </xf>
    <xf numFmtId="49" fontId="4" fillId="0" borderId="0" xfId="0" applyNumberFormat="1" applyFont="1" applyFill="1" applyAlignment="1" applyProtection="1">
      <alignment horizontal="center" vertical="center" wrapText="1"/>
    </xf>
    <xf numFmtId="2" fontId="4" fillId="0" borderId="0" xfId="0" applyNumberFormat="1" applyFont="1" applyFill="1" applyAlignment="1" applyProtection="1">
      <alignment horizontal="center" vertical="center" wrapText="1"/>
    </xf>
    <xf numFmtId="0" fontId="4" fillId="0" borderId="0" xfId="0" applyFont="1" applyFill="1" applyAlignment="1" applyProtection="1">
      <alignment wrapText="1"/>
    </xf>
    <xf numFmtId="2" fontId="4" fillId="0" borderId="0" xfId="5" applyNumberFormat="1" applyFont="1" applyFill="1" applyAlignment="1" applyProtection="1">
      <alignment horizontal="center" vertical="center" wrapText="1"/>
    </xf>
    <xf numFmtId="49" fontId="7" fillId="0" borderId="0" xfId="0" applyNumberFormat="1" applyFont="1" applyFill="1" applyAlignment="1">
      <alignment horizontal="center" vertical="center" wrapText="1"/>
    </xf>
    <xf numFmtId="2" fontId="7" fillId="0" borderId="0" xfId="0" applyNumberFormat="1" applyFont="1" applyFill="1" applyAlignment="1">
      <alignment horizontal="center" vertical="center" wrapText="1"/>
    </xf>
    <xf numFmtId="2" fontId="7" fillId="0" borderId="0" xfId="5" applyNumberFormat="1" applyFont="1" applyFill="1" applyAlignment="1" applyProtection="1">
      <alignment horizontal="center" vertical="center" wrapText="1"/>
    </xf>
    <xf numFmtId="0" fontId="7" fillId="0" borderId="0" xfId="0" applyFont="1" applyFill="1" applyAlignment="1">
      <alignment wrapText="1"/>
    </xf>
    <xf numFmtId="2" fontId="10" fillId="0" borderId="0" xfId="0" applyNumberFormat="1" applyFont="1" applyFill="1" applyAlignment="1" applyProtection="1">
      <alignment horizontal="center" vertical="center" wrapText="1"/>
    </xf>
    <xf numFmtId="49" fontId="7" fillId="0" borderId="0" xfId="0" applyNumberFormat="1" applyFont="1" applyFill="1" applyAlignment="1" applyProtection="1">
      <alignment horizontal="center" vertical="center" wrapText="1"/>
    </xf>
    <xf numFmtId="2" fontId="7" fillId="0" borderId="0" xfId="0" applyNumberFormat="1" applyFont="1" applyFill="1" applyAlignment="1" applyProtection="1">
      <alignment horizontal="center" vertical="center" wrapText="1"/>
    </xf>
    <xf numFmtId="0" fontId="18" fillId="0" borderId="0" xfId="0" applyFont="1" applyFill="1" applyAlignment="1">
      <alignment vertical="center" wrapText="1"/>
    </xf>
    <xf numFmtId="0" fontId="14" fillId="0" borderId="0" xfId="0" applyFont="1" applyFill="1" applyAlignment="1">
      <alignment horizontal="center" vertical="center" wrapText="1"/>
    </xf>
    <xf numFmtId="49" fontId="16" fillId="0" borderId="0" xfId="0" applyNumberFormat="1" applyFont="1" applyFill="1" applyAlignment="1" applyProtection="1">
      <alignment horizontal="center" vertical="center" wrapText="1"/>
    </xf>
    <xf numFmtId="49" fontId="17" fillId="0" borderId="0" xfId="0" applyNumberFormat="1" applyFont="1" applyFill="1" applyAlignment="1" applyProtection="1">
      <alignment horizontal="center" vertical="center" wrapText="1"/>
    </xf>
    <xf numFmtId="49"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165" fontId="14" fillId="0" borderId="1" xfId="0" applyNumberFormat="1" applyFont="1" applyFill="1" applyBorder="1" applyAlignment="1">
      <alignment horizontal="left" vertical="center" wrapText="1"/>
    </xf>
    <xf numFmtId="0" fontId="18" fillId="0" borderId="1" xfId="0" applyNumberFormat="1" applyFont="1" applyFill="1" applyBorder="1" applyAlignment="1">
      <alignment horizontal="center" vertical="center" wrapText="1"/>
    </xf>
    <xf numFmtId="2" fontId="16" fillId="0" borderId="0" xfId="0" applyNumberFormat="1" applyFont="1" applyFill="1" applyAlignment="1" applyProtection="1">
      <alignment horizontal="center" vertical="center" wrapText="1"/>
    </xf>
    <xf numFmtId="0" fontId="16" fillId="0" borderId="0" xfId="0" applyFont="1" applyFill="1" applyAlignment="1">
      <alignment horizontal="center" vertical="center" wrapText="1"/>
    </xf>
    <xf numFmtId="0" fontId="16" fillId="0" borderId="0" xfId="0" applyFont="1" applyFill="1" applyAlignment="1">
      <alignment vertical="center" wrapText="1"/>
    </xf>
    <xf numFmtId="0" fontId="13" fillId="0" borderId="1" xfId="0" applyFont="1" applyFill="1" applyBorder="1" applyAlignment="1">
      <alignment horizontal="left" vertical="center" wrapText="1"/>
    </xf>
    <xf numFmtId="0" fontId="13" fillId="0" borderId="1" xfId="7" applyFont="1" applyFill="1" applyBorder="1" applyAlignment="1">
      <alignment vertical="center" wrapText="1"/>
    </xf>
    <xf numFmtId="0" fontId="13" fillId="0" borderId="1" xfId="7" applyFont="1" applyFill="1" applyBorder="1" applyAlignment="1">
      <alignment vertical="center"/>
    </xf>
    <xf numFmtId="0" fontId="13" fillId="0" borderId="1" xfId="8" applyFont="1" applyFill="1" applyBorder="1" applyAlignment="1">
      <alignment horizontal="center" vertical="center" wrapText="1"/>
    </xf>
    <xf numFmtId="165" fontId="13" fillId="0" borderId="1" xfId="1" applyNumberFormat="1" applyFont="1" applyFill="1" applyBorder="1" applyAlignment="1">
      <alignment horizontal="left" vertical="center" wrapText="1"/>
    </xf>
    <xf numFmtId="2"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13" fillId="0" borderId="1" xfId="0"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12" fillId="0" borderId="0" xfId="0" applyFont="1" applyFill="1" applyAlignment="1">
      <alignment vertical="center" wrapText="1"/>
    </xf>
    <xf numFmtId="0" fontId="22" fillId="0" borderId="1" xfId="0" applyFont="1" applyFill="1" applyBorder="1" applyAlignment="1">
      <alignment horizontal="center" vertical="center" wrapText="1"/>
    </xf>
    <xf numFmtId="2" fontId="20" fillId="0" borderId="1" xfId="0" applyNumberFormat="1"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0" xfId="0" applyFont="1" applyFill="1" applyAlignment="1">
      <alignment vertical="center" wrapText="1"/>
    </xf>
    <xf numFmtId="0" fontId="19" fillId="0" borderId="1" xfId="0" applyFont="1" applyFill="1" applyBorder="1" applyAlignment="1">
      <alignment horizontal="center" vertical="center" wrapText="1"/>
    </xf>
    <xf numFmtId="2" fontId="18" fillId="0" borderId="1" xfId="0" applyNumberFormat="1" applyFont="1" applyFill="1" applyBorder="1" applyAlignment="1">
      <alignment horizontal="center" vertical="center" wrapText="1"/>
    </xf>
    <xf numFmtId="2" fontId="20" fillId="0" borderId="0"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165" fontId="13"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2" fontId="13" fillId="0" borderId="1" xfId="7" applyNumberFormat="1" applyFont="1" applyFill="1" applyBorder="1" applyAlignment="1">
      <alignment horizontal="center" vertical="center"/>
    </xf>
    <xf numFmtId="0" fontId="13" fillId="0" borderId="1" xfId="7" applyFont="1" applyFill="1" applyBorder="1" applyAlignment="1">
      <alignment horizontal="center" vertical="center"/>
    </xf>
    <xf numFmtId="49" fontId="13" fillId="0" borderId="1" xfId="7" applyNumberFormat="1" applyFont="1" applyFill="1" applyBorder="1" applyAlignment="1">
      <alignment horizontal="center" vertical="center" wrapText="1"/>
    </xf>
    <xf numFmtId="0" fontId="13" fillId="0" borderId="1" xfId="7" applyFont="1" applyFill="1" applyBorder="1" applyAlignment="1">
      <alignment horizontal="left" vertical="center" wrapText="1"/>
    </xf>
    <xf numFmtId="0" fontId="13" fillId="0" borderId="1" xfId="7" applyFont="1" applyFill="1" applyBorder="1" applyAlignment="1">
      <alignment horizontal="center" vertical="center" wrapText="1"/>
    </xf>
    <xf numFmtId="2" fontId="14" fillId="0" borderId="1" xfId="0" applyNumberFormat="1" applyFont="1" applyFill="1" applyBorder="1" applyAlignment="1">
      <alignment horizontal="center" vertical="center" wrapText="1"/>
    </xf>
    <xf numFmtId="0" fontId="13" fillId="0" borderId="1" xfId="7" applyFont="1" applyFill="1" applyBorder="1" applyAlignment="1">
      <alignment horizontal="left" vertical="center"/>
    </xf>
    <xf numFmtId="2" fontId="14" fillId="0" borderId="1" xfId="0" applyNumberFormat="1" applyFont="1" applyFill="1" applyBorder="1" applyAlignment="1">
      <alignment vertical="center" wrapText="1"/>
    </xf>
    <xf numFmtId="2" fontId="14" fillId="0" borderId="1" xfId="7" applyNumberFormat="1" applyFont="1" applyFill="1" applyBorder="1" applyAlignment="1">
      <alignment horizontal="center" vertical="center"/>
    </xf>
    <xf numFmtId="49" fontId="13" fillId="0" borderId="1" xfId="1" applyNumberFormat="1" applyFont="1" applyFill="1" applyBorder="1" applyAlignment="1">
      <alignment horizontal="center" vertical="center" wrapText="1"/>
    </xf>
    <xf numFmtId="49" fontId="23" fillId="0" borderId="1" xfId="0" applyNumberFormat="1" applyFont="1" applyFill="1" applyBorder="1" applyAlignment="1">
      <alignment vertical="center" wrapText="1"/>
    </xf>
    <xf numFmtId="165" fontId="23"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49" fontId="23" fillId="0" borderId="1" xfId="0" applyNumberFormat="1" applyFont="1" applyFill="1" applyBorder="1" applyAlignment="1">
      <alignment horizontal="left" vertical="center" wrapText="1"/>
    </xf>
    <xf numFmtId="49" fontId="25" fillId="0" borderId="1" xfId="0" applyNumberFormat="1" applyFont="1" applyFill="1" applyBorder="1" applyAlignment="1">
      <alignment horizontal="left" vertical="center" wrapText="1"/>
    </xf>
    <xf numFmtId="0" fontId="24" fillId="0" borderId="1" xfId="7" applyFont="1" applyFill="1" applyBorder="1" applyAlignment="1">
      <alignment horizontal="left" vertical="center" wrapText="1"/>
    </xf>
    <xf numFmtId="165" fontId="23" fillId="0" borderId="1" xfId="0" applyNumberFormat="1" applyFont="1" applyFill="1" applyBorder="1" applyAlignment="1">
      <alignment horizontal="left" vertical="center" wrapText="1"/>
    </xf>
    <xf numFmtId="49" fontId="25" fillId="0" borderId="1" xfId="0" applyNumberFormat="1" applyFont="1" applyFill="1" applyBorder="1" applyAlignment="1">
      <alignment vertical="center" wrapText="1"/>
    </xf>
    <xf numFmtId="49" fontId="26" fillId="0" borderId="1" xfId="0" applyNumberFormat="1" applyFont="1" applyFill="1" applyBorder="1" applyAlignment="1">
      <alignment vertical="center" wrapText="1"/>
    </xf>
    <xf numFmtId="49" fontId="27" fillId="0" borderId="1" xfId="0" applyNumberFormat="1" applyFont="1" applyFill="1" applyBorder="1" applyAlignment="1">
      <alignment vertical="center" wrapText="1"/>
    </xf>
    <xf numFmtId="0" fontId="24"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30" fillId="0" borderId="1" xfId="0" applyFont="1" applyFill="1" applyBorder="1" applyAlignment="1">
      <alignment horizontal="left" vertical="center" wrapText="1"/>
    </xf>
    <xf numFmtId="165" fontId="7" fillId="0" borderId="0" xfId="0" applyNumberFormat="1" applyFont="1" applyFill="1" applyAlignment="1">
      <alignment horizontal="center" vertical="center" wrapText="1"/>
    </xf>
    <xf numFmtId="166" fontId="13" fillId="0" borderId="1" xfId="0" applyNumberFormat="1" applyFont="1" applyFill="1" applyBorder="1" applyAlignment="1">
      <alignment horizontal="center" vertical="center" wrapText="1"/>
    </xf>
    <xf numFmtId="0" fontId="18" fillId="0" borderId="1" xfId="0" applyFont="1" applyFill="1" applyBorder="1" applyAlignment="1" applyProtection="1">
      <alignment horizontal="center" vertical="center" wrapText="1"/>
    </xf>
    <xf numFmtId="2" fontId="18" fillId="0" borderId="1" xfId="0" applyNumberFormat="1" applyFont="1" applyFill="1" applyBorder="1" applyAlignment="1" applyProtection="1">
      <alignment horizontal="center" vertical="center" wrapText="1"/>
    </xf>
    <xf numFmtId="2" fontId="13" fillId="0" borderId="4" xfId="7" applyNumberFormat="1" applyFont="1" applyFill="1" applyBorder="1" applyAlignment="1">
      <alignment horizontal="center" vertical="center"/>
    </xf>
    <xf numFmtId="2" fontId="13" fillId="0" borderId="6" xfId="7" applyNumberFormat="1" applyFont="1" applyFill="1" applyBorder="1" applyAlignment="1">
      <alignment horizontal="center" vertical="center"/>
    </xf>
    <xf numFmtId="2" fontId="13" fillId="0" borderId="4" xfId="7" applyNumberFormat="1" applyFont="1" applyFill="1" applyBorder="1" applyAlignment="1">
      <alignment horizontal="center" vertical="center" wrapText="1"/>
    </xf>
    <xf numFmtId="2" fontId="13" fillId="0" borderId="5" xfId="7" applyNumberFormat="1" applyFont="1" applyFill="1" applyBorder="1" applyAlignment="1">
      <alignment horizontal="center" vertical="center" wrapText="1"/>
    </xf>
    <xf numFmtId="2" fontId="13" fillId="0" borderId="6" xfId="7" applyNumberFormat="1" applyFont="1" applyFill="1" applyBorder="1" applyAlignment="1">
      <alignment horizontal="center" vertical="center" wrapText="1"/>
    </xf>
    <xf numFmtId="0" fontId="13" fillId="0" borderId="4" xfId="7" applyFont="1" applyFill="1" applyBorder="1" applyAlignment="1">
      <alignment horizontal="center" vertical="center" wrapText="1"/>
    </xf>
    <xf numFmtId="0" fontId="13" fillId="0" borderId="6" xfId="7" applyFont="1" applyFill="1" applyBorder="1" applyAlignment="1">
      <alignment horizontal="center" vertical="center" wrapText="1"/>
    </xf>
    <xf numFmtId="2" fontId="13" fillId="0" borderId="5" xfId="7" applyNumberFormat="1" applyFont="1" applyFill="1" applyBorder="1" applyAlignment="1">
      <alignment horizontal="center" vertical="center"/>
    </xf>
    <xf numFmtId="0" fontId="13" fillId="0" borderId="4" xfId="7" applyFont="1" applyFill="1" applyBorder="1" applyAlignment="1">
      <alignment horizontal="center" vertical="center"/>
    </xf>
    <xf numFmtId="0" fontId="13" fillId="0" borderId="6" xfId="7" applyFont="1" applyFill="1" applyBorder="1" applyAlignment="1">
      <alignment horizontal="center" vertical="center"/>
    </xf>
    <xf numFmtId="0" fontId="13" fillId="0" borderId="5" xfId="7" applyFont="1" applyFill="1" applyBorder="1" applyAlignment="1">
      <alignment horizontal="center" vertical="center"/>
    </xf>
    <xf numFmtId="0" fontId="13" fillId="0" borderId="4" xfId="7" applyFont="1" applyFill="1" applyBorder="1" applyAlignment="1">
      <alignment horizontal="left" vertical="center" wrapText="1"/>
    </xf>
    <xf numFmtId="0" fontId="13" fillId="0" borderId="6" xfId="7" applyFont="1" applyFill="1" applyBorder="1" applyAlignment="1">
      <alignment horizontal="left" vertical="center" wrapText="1"/>
    </xf>
    <xf numFmtId="49" fontId="13" fillId="0" borderId="4" xfId="7" applyNumberFormat="1" applyFont="1" applyFill="1" applyBorder="1" applyAlignment="1">
      <alignment horizontal="center" vertical="center" wrapText="1"/>
    </xf>
    <xf numFmtId="49" fontId="13" fillId="0" borderId="6" xfId="7" applyNumberFormat="1" applyFont="1" applyFill="1" applyBorder="1" applyAlignment="1">
      <alignment horizontal="center" vertical="center" wrapText="1"/>
    </xf>
    <xf numFmtId="49" fontId="13" fillId="0" borderId="5" xfId="7" applyNumberFormat="1" applyFont="1" applyFill="1" applyBorder="1" applyAlignment="1">
      <alignment horizontal="center" vertical="center" wrapText="1"/>
    </xf>
    <xf numFmtId="0" fontId="13" fillId="0" borderId="5" xfId="7" applyFont="1" applyFill="1" applyBorder="1" applyAlignment="1">
      <alignment horizontal="left" vertical="center" wrapText="1"/>
    </xf>
    <xf numFmtId="0" fontId="13" fillId="0" borderId="5" xfId="7" applyFont="1" applyFill="1" applyBorder="1" applyAlignment="1">
      <alignment horizontal="center" vertical="center" wrapText="1"/>
    </xf>
    <xf numFmtId="0" fontId="10" fillId="0" borderId="1" xfId="0" applyFont="1" applyFill="1" applyBorder="1" applyAlignment="1">
      <alignment vertical="center" wrapText="1"/>
    </xf>
    <xf numFmtId="49" fontId="16" fillId="0" borderId="0" xfId="0" applyNumberFormat="1" applyFont="1" applyFill="1" applyAlignment="1" applyProtection="1">
      <alignment horizontal="left" vertical="center" wrapText="1"/>
    </xf>
    <xf numFmtId="0" fontId="14" fillId="0" borderId="1" xfId="0" applyFont="1" applyFill="1" applyBorder="1" applyAlignment="1">
      <alignment horizontal="right" vertical="center" wrapText="1"/>
    </xf>
    <xf numFmtId="165" fontId="18" fillId="0" borderId="1" xfId="0" applyNumberFormat="1" applyFont="1" applyFill="1" applyBorder="1" applyAlignment="1">
      <alignment horizontal="left" vertical="center" wrapText="1"/>
    </xf>
    <xf numFmtId="2" fontId="16" fillId="0" borderId="0" xfId="0" applyNumberFormat="1" applyFont="1" applyFill="1" applyAlignment="1" applyProtection="1">
      <alignment horizontal="left" vertical="center" wrapText="1"/>
    </xf>
    <xf numFmtId="0" fontId="18" fillId="0" borderId="1" xfId="0" applyFont="1" applyFill="1" applyBorder="1" applyAlignment="1">
      <alignment horizontal="left" vertical="center" wrapText="1"/>
    </xf>
    <xf numFmtId="49" fontId="20" fillId="0" borderId="2" xfId="0" applyNumberFormat="1" applyFont="1" applyFill="1" applyBorder="1" applyAlignment="1">
      <alignment horizontal="left" vertical="center" wrapText="1"/>
    </xf>
    <xf numFmtId="49" fontId="18" fillId="0" borderId="1" xfId="0" applyNumberFormat="1" applyFont="1" applyFill="1" applyBorder="1" applyAlignment="1">
      <alignment horizontal="left" vertical="center" wrapText="1"/>
    </xf>
    <xf numFmtId="165" fontId="21" fillId="0" borderId="1" xfId="0" applyNumberFormat="1" applyFont="1" applyFill="1" applyBorder="1" applyAlignment="1">
      <alignment horizontal="left" vertical="center" wrapText="1"/>
    </xf>
    <xf numFmtId="2" fontId="9" fillId="0" borderId="0" xfId="0" applyNumberFormat="1" applyFont="1" applyFill="1" applyAlignment="1" applyProtection="1">
      <alignment horizontal="center" vertical="center" wrapText="1"/>
    </xf>
    <xf numFmtId="0" fontId="9" fillId="0" borderId="0" xfId="0" applyFont="1" applyFill="1" applyAlignment="1" applyProtection="1">
      <alignment horizontal="center" vertical="center" wrapText="1"/>
    </xf>
    <xf numFmtId="2" fontId="10" fillId="0" borderId="3" xfId="0" applyNumberFormat="1" applyFont="1" applyFill="1" applyBorder="1" applyAlignment="1" applyProtection="1">
      <alignment horizontal="center" vertical="center" wrapText="1"/>
    </xf>
    <xf numFmtId="49" fontId="18"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2" fontId="18" fillId="0" borderId="1" xfId="0" applyNumberFormat="1" applyFont="1" applyFill="1" applyBorder="1" applyAlignment="1" applyProtection="1">
      <alignment horizontal="center" vertical="center" wrapText="1"/>
    </xf>
    <xf numFmtId="2" fontId="19" fillId="0" borderId="1" xfId="0" applyNumberFormat="1"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3" fillId="0" borderId="1" xfId="0" applyFont="1" applyFill="1" applyBorder="1" applyAlignment="1">
      <alignment horizontal="center" vertical="center"/>
    </xf>
  </cellXfs>
  <cellStyles count="9">
    <cellStyle name="Гиперссылка" xfId="6" builtinId="8"/>
    <cellStyle name="Обычный" xfId="0" builtinId="0"/>
    <cellStyle name="Обычный 2" xfId="2"/>
    <cellStyle name="Обычный 3" xfId="3"/>
    <cellStyle name="Обычный_ЕЭТ ГВО 2013_2014" xfId="1"/>
    <cellStyle name="Обычный_ЕЭТ ГВО 2013_2014 2" xfId="7"/>
    <cellStyle name="Обычный_Отключения 3 вариант 2" xfId="8"/>
    <cellStyle name="Финансовый" xfId="5" builtinId="3"/>
    <cellStyle name="Финансовый 2" xfId="4"/>
  </cellStyles>
  <dxfs count="1">
    <dxf>
      <font>
        <color rgb="FF9C0006"/>
      </font>
      <fill>
        <patternFill>
          <bgColor rgb="FFFFC7CE"/>
        </patternFill>
      </fill>
    </dxf>
  </dxfs>
  <tableStyles count="0" defaultTableStyle="TableStyleMedium2" defaultPivotStyle="PivotStyleLight16"/>
  <colors>
    <mruColors>
      <color rgb="FFE6B8B7"/>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xdr:rowOff>
    </xdr:from>
    <xdr:to>
      <xdr:col>1</xdr:col>
      <xdr:colOff>3363687</xdr:colOff>
      <xdr:row>5</xdr:row>
      <xdr:rowOff>0</xdr:rowOff>
    </xdr:to>
    <xdr:sp macro="" textlink="">
      <xdr:nvSpPr>
        <xdr:cNvPr id="2" name="Text Box 43"/>
        <xdr:cNvSpPr txBox="1">
          <a:spLocks noChangeArrowheads="1"/>
        </xdr:cNvSpPr>
      </xdr:nvSpPr>
      <xdr:spPr bwMode="auto">
        <a:xfrm>
          <a:off x="133350" y="1"/>
          <a:ext cx="3715246" cy="2479964"/>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СОГЛАСОВАНО:                                         </a:t>
          </a: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Первый заместитель Губернатора Кузбасса</a:t>
          </a: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   </a:t>
          </a: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 В.Н. Телегин</a:t>
          </a: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 2020 г.</a:t>
          </a:r>
        </a:p>
        <a:p>
          <a:pPr algn="l" rtl="0">
            <a:defRPr sz="1000"/>
          </a:pPr>
          <a:endParaRPr lang="ru-RU" sz="1200" b="0" i="0" strike="noStrike">
            <a:solidFill>
              <a:srgbClr val="000000"/>
            </a:solidFill>
            <a:latin typeface="Arial Cyr"/>
          </a:endParaRPr>
        </a:p>
      </xdr:txBody>
    </xdr:sp>
    <xdr:clientData/>
  </xdr:twoCellAnchor>
  <xdr:twoCellAnchor>
    <xdr:from>
      <xdr:col>2</xdr:col>
      <xdr:colOff>2151529</xdr:colOff>
      <xdr:row>0</xdr:row>
      <xdr:rowOff>1</xdr:rowOff>
    </xdr:from>
    <xdr:to>
      <xdr:col>5</xdr:col>
      <xdr:colOff>381001</xdr:colOff>
      <xdr:row>5</xdr:row>
      <xdr:rowOff>69273</xdr:rowOff>
    </xdr:to>
    <xdr:sp macro="" textlink="">
      <xdr:nvSpPr>
        <xdr:cNvPr id="3" name="Text Box 3"/>
        <xdr:cNvSpPr txBox="1">
          <a:spLocks noChangeArrowheads="1"/>
        </xdr:cNvSpPr>
      </xdr:nvSpPr>
      <xdr:spPr bwMode="auto">
        <a:xfrm>
          <a:off x="6460293" y="1"/>
          <a:ext cx="3923690" cy="2147454"/>
        </a:xfrm>
        <a:prstGeom prst="rect">
          <a:avLst/>
        </a:prstGeom>
        <a:solidFill>
          <a:sysClr val="window" lastClr="FFFFFF"/>
        </a:solidFill>
        <a:ln w="9525">
          <a:noFill/>
          <a:miter lim="800000"/>
          <a:headEnd/>
          <a:tailEnd/>
        </a:ln>
      </xdr:spPr>
      <xdr:txBody>
        <a:bodyPr vertOverflow="clip" wrap="square" lIns="36576" tIns="22860" rIns="0" bIns="0" anchor="t" upright="1"/>
        <a:lstStyle/>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СОГЛАСОВАНО:                                         </a:t>
          </a: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Директор Филиала АО «СО ЕЭС» </a:t>
          </a: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Кемеровское</a:t>
          </a:r>
          <a:r>
            <a:rPr lang="ru-RU" sz="16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 РДУ</a:t>
          </a: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_______________________ </a:t>
          </a:r>
          <a:r>
            <a:rPr lang="ru-RU" sz="16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П.В. Якис</a:t>
          </a:r>
          <a:endParaRPr lang="en-US" sz="16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baseline="0">
              <a:solidFill>
                <a:srgbClr val="000000"/>
              </a:solidFill>
              <a:latin typeface="Times New Roman" panose="02020603050405020304" pitchFamily="18" charset="0"/>
              <a:ea typeface="Tahoma" panose="020B0604030504040204" pitchFamily="34" charset="0"/>
              <a:cs typeface="Times New Roman" panose="02020603050405020304" pitchFamily="18" charset="0"/>
            </a:rPr>
            <a:t>     </a:t>
          </a: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«____»___________________ 2020 г.</a:t>
          </a:r>
        </a:p>
        <a:p>
          <a:pPr algn="l" rtl="0">
            <a:defRPr sz="1000"/>
          </a:pPr>
          <a:endParaRPr lang="ru-RU" sz="1200" b="0" i="0" strike="noStrike">
            <a:solidFill>
              <a:srgbClr val="000000"/>
            </a:solidFill>
            <a:latin typeface="Arial Cyr"/>
          </a:endParaRPr>
        </a:p>
      </xdr:txBody>
    </xdr:sp>
    <xdr:clientData/>
  </xdr:twoCellAnchor>
  <xdr:twoCellAnchor>
    <xdr:from>
      <xdr:col>9</xdr:col>
      <xdr:colOff>179295</xdr:colOff>
      <xdr:row>0</xdr:row>
      <xdr:rowOff>0</xdr:rowOff>
    </xdr:from>
    <xdr:to>
      <xdr:col>15</xdr:col>
      <xdr:colOff>418542</xdr:colOff>
      <xdr:row>6</xdr:row>
      <xdr:rowOff>290945</xdr:rowOff>
    </xdr:to>
    <xdr:sp macro="" textlink="">
      <xdr:nvSpPr>
        <xdr:cNvPr id="4" name="Text Box 2"/>
        <xdr:cNvSpPr txBox="1">
          <a:spLocks noChangeArrowheads="1"/>
        </xdr:cNvSpPr>
      </xdr:nvSpPr>
      <xdr:spPr bwMode="auto">
        <a:xfrm>
          <a:off x="13161004" y="0"/>
          <a:ext cx="3869138" cy="2549236"/>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УТВЕРЖДАЮ:</a:t>
          </a: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Заместитель генерального директора - директор филиала ПАО </a:t>
          </a:r>
          <a:r>
            <a:rPr lang="ru-RU" sz="1600" b="0" i="0">
              <a:effectLst/>
              <a:latin typeface="+mn-lt"/>
              <a:ea typeface="+mn-ea"/>
              <a:cs typeface="+mn-cs"/>
            </a:rPr>
            <a:t>«</a:t>
          </a: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Россети Сибирь</a:t>
          </a:r>
          <a:r>
            <a:rPr lang="ru-RU" sz="1600" b="0" i="0">
              <a:effectLst/>
              <a:latin typeface="+mn-lt"/>
              <a:ea typeface="+mn-ea"/>
              <a:cs typeface="+mn-cs"/>
            </a:rPr>
            <a:t>»</a:t>
          </a: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 - «Кузбассэнерго-РЭС»</a:t>
          </a: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 И.П. Клейменов</a:t>
          </a:r>
          <a:endParaRPr lang="en-US"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endPar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endParaRPr>
        </a:p>
        <a:p>
          <a:pPr algn="l" rtl="0">
            <a:defRPr sz="1000"/>
          </a:pP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«____»__________________</a:t>
          </a:r>
          <a:r>
            <a:rPr lang="en-US"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 </a:t>
          </a:r>
          <a:r>
            <a:rPr lang="ru-RU" sz="1600" b="0" i="0" strike="noStrike">
              <a:solidFill>
                <a:srgbClr val="000000"/>
              </a:solidFill>
              <a:latin typeface="Times New Roman" panose="02020603050405020304" pitchFamily="18" charset="0"/>
              <a:ea typeface="Tahoma" panose="020B0604030504040204" pitchFamily="34" charset="0"/>
              <a:cs typeface="Times New Roman" panose="02020603050405020304" pitchFamily="18" charset="0"/>
            </a:rPr>
            <a:t>2020 г.</a:t>
          </a:r>
        </a:p>
        <a:p>
          <a:pPr algn="l" rtl="0">
            <a:defRPr sz="1000"/>
          </a:pPr>
          <a:endParaRPr lang="ru-RU" sz="1200" b="0" i="0" strike="noStrike">
            <a:solidFill>
              <a:srgbClr val="000000"/>
            </a:solidFill>
            <a:latin typeface="Arial Cyr"/>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17"/>
  <sheetViews>
    <sheetView tabSelected="1" showWhiteSpace="0" view="pageBreakPreview" zoomScale="55" zoomScaleNormal="100" zoomScaleSheetLayoutView="55" workbookViewId="0">
      <selection activeCell="A7" sqref="A7:P7"/>
    </sheetView>
  </sheetViews>
  <sheetFormatPr defaultColWidth="9.109375" defaultRowHeight="13.8" outlineLevelRow="1" x14ac:dyDescent="0.25"/>
  <cols>
    <col min="1" max="1" width="7.109375" style="48" customWidth="1"/>
    <col min="2" max="2" width="55.6640625" style="9" customWidth="1"/>
    <col min="3" max="3" width="40" style="10" customWidth="1"/>
    <col min="4" max="4" width="24.21875" style="11" customWidth="1"/>
    <col min="5" max="5" width="19" style="11" customWidth="1"/>
    <col min="6" max="6" width="17.44140625" style="12" customWidth="1"/>
    <col min="7" max="12" width="8.6640625" style="49" customWidth="1"/>
    <col min="13" max="13" width="9.44140625" style="49" customWidth="1"/>
    <col min="14" max="16" width="8.6640625" style="49" customWidth="1"/>
    <col min="17" max="17" width="40.6640625" style="11" customWidth="1"/>
    <col min="18" max="18" width="42.109375" style="11" customWidth="1"/>
    <col min="19" max="16384" width="9.109375" style="10"/>
  </cols>
  <sheetData>
    <row r="1" spans="1:18" s="43" customFormat="1" ht="32.4" x14ac:dyDescent="0.55000000000000004">
      <c r="A1" s="40"/>
      <c r="B1" s="1"/>
      <c r="C1" s="2"/>
      <c r="D1" s="3"/>
      <c r="E1" s="3"/>
      <c r="F1" s="4"/>
      <c r="G1" s="41"/>
      <c r="H1" s="41"/>
      <c r="I1" s="41"/>
      <c r="J1" s="41"/>
      <c r="K1" s="41"/>
      <c r="L1" s="41"/>
      <c r="M1" s="41"/>
      <c r="N1" s="41"/>
      <c r="O1" s="42"/>
      <c r="P1" s="41"/>
      <c r="Q1" s="3"/>
      <c r="R1" s="3"/>
    </row>
    <row r="2" spans="1:18" s="46" customFormat="1" ht="32.4" x14ac:dyDescent="0.55000000000000004">
      <c r="A2" s="44"/>
      <c r="B2" s="5"/>
      <c r="C2" s="6"/>
      <c r="D2" s="7"/>
      <c r="E2" s="7"/>
      <c r="F2" s="8"/>
      <c r="G2" s="45"/>
      <c r="H2" s="45"/>
      <c r="I2" s="45"/>
      <c r="J2" s="45"/>
      <c r="K2" s="45"/>
      <c r="L2" s="45"/>
      <c r="M2" s="45"/>
      <c r="N2" s="45"/>
      <c r="O2" s="47"/>
      <c r="P2" s="45"/>
      <c r="Q2" s="45"/>
      <c r="R2" s="7"/>
    </row>
    <row r="3" spans="1:18" s="46" customFormat="1" ht="32.4" x14ac:dyDescent="0.55000000000000004">
      <c r="A3" s="44"/>
      <c r="B3" s="5"/>
      <c r="C3" s="6"/>
      <c r="D3" s="7"/>
      <c r="E3" s="7"/>
      <c r="F3" s="8"/>
      <c r="G3" s="45"/>
      <c r="H3" s="45"/>
      <c r="I3" s="45"/>
      <c r="J3" s="45"/>
      <c r="K3" s="45"/>
      <c r="L3" s="45"/>
      <c r="M3" s="45"/>
      <c r="N3" s="45"/>
      <c r="O3" s="42"/>
      <c r="P3" s="45"/>
      <c r="Q3" s="45"/>
      <c r="R3" s="7"/>
    </row>
    <row r="4" spans="1:18" s="46" customFormat="1" ht="32.4" x14ac:dyDescent="0.55000000000000004">
      <c r="A4" s="44"/>
      <c r="B4" s="5"/>
      <c r="C4" s="6"/>
      <c r="D4" s="7"/>
      <c r="E4" s="7"/>
      <c r="F4" s="8"/>
      <c r="G4" s="45"/>
      <c r="H4" s="45"/>
      <c r="I4" s="45"/>
      <c r="J4" s="45"/>
      <c r="K4" s="45"/>
      <c r="L4" s="45"/>
      <c r="M4" s="45"/>
      <c r="N4" s="45"/>
      <c r="O4" s="47"/>
      <c r="P4" s="45"/>
      <c r="Q4" s="45"/>
      <c r="R4" s="7"/>
    </row>
    <row r="5" spans="1:18" s="46" customFormat="1" ht="32.4" x14ac:dyDescent="0.55000000000000004">
      <c r="A5" s="44"/>
      <c r="B5" s="5"/>
      <c r="C5" s="6"/>
      <c r="D5" s="7"/>
      <c r="E5" s="7"/>
      <c r="F5" s="8"/>
      <c r="G5" s="45"/>
      <c r="H5" s="45"/>
      <c r="I5" s="45"/>
      <c r="J5" s="45"/>
      <c r="K5" s="45"/>
      <c r="L5" s="45"/>
      <c r="M5" s="45"/>
      <c r="N5" s="45"/>
      <c r="O5" s="42"/>
      <c r="P5" s="45"/>
      <c r="Q5" s="45"/>
      <c r="R5" s="7"/>
    </row>
    <row r="6" spans="1:18" s="51" customFormat="1" x14ac:dyDescent="0.25">
      <c r="A6" s="48"/>
      <c r="B6" s="9"/>
      <c r="C6" s="10"/>
      <c r="D6" s="11"/>
      <c r="E6" s="11"/>
      <c r="F6" s="12"/>
      <c r="G6" s="49"/>
      <c r="H6" s="49"/>
      <c r="I6" s="49"/>
      <c r="J6" s="49"/>
      <c r="K6" s="49"/>
      <c r="L6" s="49"/>
      <c r="M6" s="49"/>
      <c r="N6" s="49"/>
      <c r="O6" s="50"/>
      <c r="P6" s="49"/>
      <c r="Q6" s="11"/>
      <c r="R6" s="11"/>
    </row>
    <row r="7" spans="1:18" s="51" customFormat="1" ht="24.6" x14ac:dyDescent="0.25">
      <c r="A7" s="148" t="s">
        <v>0</v>
      </c>
      <c r="B7" s="148"/>
      <c r="C7" s="148"/>
      <c r="D7" s="148"/>
      <c r="E7" s="148"/>
      <c r="F7" s="148"/>
      <c r="G7" s="148"/>
      <c r="H7" s="148"/>
      <c r="I7" s="148"/>
      <c r="J7" s="148"/>
      <c r="K7" s="148"/>
      <c r="L7" s="148"/>
      <c r="M7" s="148"/>
      <c r="N7" s="148"/>
      <c r="O7" s="148"/>
      <c r="P7" s="148"/>
      <c r="Q7" s="52"/>
      <c r="R7" s="11"/>
    </row>
    <row r="8" spans="1:18" ht="24.6" x14ac:dyDescent="0.25">
      <c r="A8" s="149" t="s">
        <v>33</v>
      </c>
      <c r="B8" s="149"/>
      <c r="C8" s="149"/>
      <c r="D8" s="149"/>
      <c r="E8" s="149"/>
      <c r="F8" s="149"/>
      <c r="G8" s="149"/>
      <c r="H8" s="149"/>
      <c r="I8" s="149"/>
      <c r="J8" s="149"/>
      <c r="K8" s="149"/>
      <c r="L8" s="149"/>
      <c r="M8" s="149"/>
      <c r="N8" s="149"/>
      <c r="O8" s="149"/>
      <c r="P8" s="149"/>
      <c r="Q8" s="13"/>
    </row>
    <row r="9" spans="1:18" ht="24.6" x14ac:dyDescent="0.25">
      <c r="A9" s="149" t="s">
        <v>2111</v>
      </c>
      <c r="B9" s="149"/>
      <c r="C9" s="149"/>
      <c r="D9" s="149"/>
      <c r="E9" s="149"/>
      <c r="F9" s="149"/>
      <c r="G9" s="149"/>
      <c r="H9" s="149"/>
      <c r="I9" s="149"/>
      <c r="J9" s="149"/>
      <c r="K9" s="149"/>
      <c r="L9" s="149"/>
      <c r="M9" s="149"/>
      <c r="N9" s="149"/>
      <c r="O9" s="149"/>
      <c r="P9" s="149"/>
      <c r="Q9" s="13"/>
    </row>
    <row r="10" spans="1:18" x14ac:dyDescent="0.25">
      <c r="A10" s="53"/>
      <c r="B10" s="14"/>
      <c r="C10" s="15"/>
      <c r="D10" s="16"/>
      <c r="E10" s="16"/>
      <c r="F10" s="17"/>
      <c r="G10" s="54"/>
      <c r="H10" s="54"/>
      <c r="I10" s="150"/>
      <c r="J10" s="150"/>
      <c r="K10" s="150"/>
      <c r="L10" s="52"/>
      <c r="M10" s="54"/>
      <c r="N10" s="54"/>
      <c r="O10" s="54"/>
      <c r="P10" s="54"/>
      <c r="Q10" s="16"/>
    </row>
    <row r="11" spans="1:18" s="55" customFormat="1" ht="24" customHeight="1" x14ac:dyDescent="0.25">
      <c r="A11" s="151" t="s">
        <v>1</v>
      </c>
      <c r="B11" s="154" t="s">
        <v>26</v>
      </c>
      <c r="C11" s="152" t="s">
        <v>2</v>
      </c>
      <c r="D11" s="152" t="s">
        <v>17</v>
      </c>
      <c r="E11" s="152" t="s">
        <v>20</v>
      </c>
      <c r="F11" s="155" t="s">
        <v>21</v>
      </c>
      <c r="G11" s="153" t="s">
        <v>3</v>
      </c>
      <c r="H11" s="153"/>
      <c r="I11" s="153"/>
      <c r="J11" s="153"/>
      <c r="K11" s="153"/>
      <c r="L11" s="153"/>
      <c r="M11" s="153"/>
      <c r="N11" s="153"/>
      <c r="O11" s="153"/>
      <c r="P11" s="153"/>
      <c r="Q11" s="152" t="s">
        <v>22</v>
      </c>
      <c r="R11" s="152" t="s">
        <v>4</v>
      </c>
    </row>
    <row r="12" spans="1:18" s="55" customFormat="1" ht="24" customHeight="1" x14ac:dyDescent="0.25">
      <c r="A12" s="151"/>
      <c r="B12" s="155"/>
      <c r="C12" s="152"/>
      <c r="D12" s="152"/>
      <c r="E12" s="152"/>
      <c r="F12" s="155"/>
      <c r="G12" s="120" t="s">
        <v>5</v>
      </c>
      <c r="H12" s="120" t="s">
        <v>6</v>
      </c>
      <c r="I12" s="120" t="s">
        <v>7</v>
      </c>
      <c r="J12" s="120" t="s">
        <v>8</v>
      </c>
      <c r="K12" s="120" t="s">
        <v>9</v>
      </c>
      <c r="L12" s="120" t="s">
        <v>10</v>
      </c>
      <c r="M12" s="120" t="s">
        <v>11</v>
      </c>
      <c r="N12" s="120" t="s">
        <v>12</v>
      </c>
      <c r="O12" s="120" t="s">
        <v>13</v>
      </c>
      <c r="P12" s="120" t="s">
        <v>14</v>
      </c>
      <c r="Q12" s="152"/>
      <c r="R12" s="152"/>
    </row>
    <row r="13" spans="1:18" s="39" customFormat="1" ht="33" customHeight="1" x14ac:dyDescent="0.25">
      <c r="A13" s="63">
        <v>1</v>
      </c>
      <c r="B13" s="144" t="s">
        <v>34</v>
      </c>
      <c r="C13" s="144"/>
      <c r="D13" s="144"/>
      <c r="E13" s="144"/>
      <c r="F13" s="144"/>
      <c r="G13" s="144"/>
      <c r="H13" s="144"/>
      <c r="I13" s="144"/>
      <c r="J13" s="144"/>
      <c r="K13" s="144"/>
      <c r="L13" s="144"/>
      <c r="M13" s="144"/>
      <c r="N13" s="144"/>
      <c r="O13" s="144"/>
      <c r="P13" s="144"/>
      <c r="Q13" s="38"/>
      <c r="R13" s="38"/>
    </row>
    <row r="14" spans="1:18" s="21" customFormat="1" ht="92.4" x14ac:dyDescent="0.25">
      <c r="A14" s="134" t="s">
        <v>312</v>
      </c>
      <c r="B14" s="132" t="s">
        <v>244</v>
      </c>
      <c r="C14" s="98" t="s">
        <v>308</v>
      </c>
      <c r="D14" s="96" t="s">
        <v>263</v>
      </c>
      <c r="E14" s="96" t="s">
        <v>47</v>
      </c>
      <c r="F14" s="129" t="s">
        <v>32</v>
      </c>
      <c r="G14" s="121"/>
      <c r="H14" s="121"/>
      <c r="I14" s="121"/>
      <c r="J14" s="121"/>
      <c r="K14" s="121"/>
      <c r="L14" s="121"/>
      <c r="M14" s="121"/>
      <c r="N14" s="121"/>
      <c r="O14" s="121"/>
      <c r="P14" s="121">
        <v>2</v>
      </c>
      <c r="Q14" s="96" t="s">
        <v>306</v>
      </c>
      <c r="R14" s="75" t="s">
        <v>307</v>
      </c>
    </row>
    <row r="15" spans="1:18" s="21" customFormat="1" ht="26.4" x14ac:dyDescent="0.25">
      <c r="A15" s="136"/>
      <c r="B15" s="137"/>
      <c r="C15" s="68" t="s">
        <v>309</v>
      </c>
      <c r="D15" s="96" t="s">
        <v>264</v>
      </c>
      <c r="E15" s="126" t="s">
        <v>47</v>
      </c>
      <c r="F15" s="131"/>
      <c r="G15" s="128"/>
      <c r="H15" s="128"/>
      <c r="I15" s="128"/>
      <c r="J15" s="128"/>
      <c r="K15" s="128"/>
      <c r="L15" s="128"/>
      <c r="M15" s="128"/>
      <c r="N15" s="128"/>
      <c r="O15" s="128"/>
      <c r="P15" s="128"/>
      <c r="Q15" s="96" t="s">
        <v>306</v>
      </c>
      <c r="R15" s="75" t="s">
        <v>307</v>
      </c>
    </row>
    <row r="16" spans="1:18" s="21" customFormat="1" ht="13.2" x14ac:dyDescent="0.25">
      <c r="A16" s="135"/>
      <c r="B16" s="133"/>
      <c r="C16" s="69" t="s">
        <v>310</v>
      </c>
      <c r="D16" s="96" t="s">
        <v>265</v>
      </c>
      <c r="E16" s="127"/>
      <c r="F16" s="130"/>
      <c r="G16" s="122"/>
      <c r="H16" s="122"/>
      <c r="I16" s="122"/>
      <c r="J16" s="122"/>
      <c r="K16" s="122"/>
      <c r="L16" s="122"/>
      <c r="M16" s="122"/>
      <c r="N16" s="122"/>
      <c r="O16" s="122"/>
      <c r="P16" s="122"/>
      <c r="Q16" s="96" t="s">
        <v>306</v>
      </c>
      <c r="R16" s="75" t="s">
        <v>307</v>
      </c>
    </row>
    <row r="17" spans="1:18" s="21" customFormat="1" ht="26.4" x14ac:dyDescent="0.25">
      <c r="A17" s="94" t="s">
        <v>313</v>
      </c>
      <c r="B17" s="95" t="s">
        <v>245</v>
      </c>
      <c r="C17" s="69" t="s">
        <v>351</v>
      </c>
      <c r="D17" s="96" t="s">
        <v>266</v>
      </c>
      <c r="E17" s="96" t="s">
        <v>47</v>
      </c>
      <c r="F17" s="156" t="s">
        <v>31</v>
      </c>
      <c r="G17" s="92">
        <v>0.5</v>
      </c>
      <c r="H17" s="92">
        <v>0.5</v>
      </c>
      <c r="I17" s="92">
        <v>0.5</v>
      </c>
      <c r="J17" s="92">
        <v>0.5</v>
      </c>
      <c r="K17" s="92">
        <v>0.5</v>
      </c>
      <c r="L17" s="92">
        <v>0.5</v>
      </c>
      <c r="M17" s="92">
        <v>0.5</v>
      </c>
      <c r="N17" s="92">
        <v>0.5</v>
      </c>
      <c r="O17" s="92">
        <v>0.5</v>
      </c>
      <c r="P17" s="92">
        <v>0.5</v>
      </c>
      <c r="Q17" s="96" t="s">
        <v>306</v>
      </c>
      <c r="R17" s="75" t="s">
        <v>307</v>
      </c>
    </row>
    <row r="18" spans="1:18" s="21" customFormat="1" ht="26.4" x14ac:dyDescent="0.25">
      <c r="A18" s="94" t="s">
        <v>314</v>
      </c>
      <c r="B18" s="68" t="s">
        <v>246</v>
      </c>
      <c r="C18" s="68" t="s">
        <v>352</v>
      </c>
      <c r="D18" s="96" t="s">
        <v>267</v>
      </c>
      <c r="E18" s="96" t="s">
        <v>47</v>
      </c>
      <c r="F18" s="156" t="s">
        <v>31</v>
      </c>
      <c r="G18" s="92"/>
      <c r="H18" s="92">
        <v>0.5</v>
      </c>
      <c r="I18" s="92">
        <v>0.5</v>
      </c>
      <c r="J18" s="92">
        <v>0.5</v>
      </c>
      <c r="K18" s="92">
        <v>0.5</v>
      </c>
      <c r="L18" s="92">
        <v>0.5</v>
      </c>
      <c r="M18" s="92">
        <v>0.5</v>
      </c>
      <c r="N18" s="92">
        <v>0.5</v>
      </c>
      <c r="O18" s="92">
        <v>0.5</v>
      </c>
      <c r="P18" s="92">
        <v>0.5</v>
      </c>
      <c r="Q18" s="96" t="s">
        <v>306</v>
      </c>
      <c r="R18" s="75" t="s">
        <v>307</v>
      </c>
    </row>
    <row r="19" spans="1:18" s="21" customFormat="1" ht="39.6" x14ac:dyDescent="0.25">
      <c r="A19" s="134" t="s">
        <v>315</v>
      </c>
      <c r="B19" s="132" t="s">
        <v>247</v>
      </c>
      <c r="C19" s="68" t="s">
        <v>353</v>
      </c>
      <c r="D19" s="96" t="s">
        <v>311</v>
      </c>
      <c r="E19" s="96" t="s">
        <v>47</v>
      </c>
      <c r="F19" s="129" t="s">
        <v>32</v>
      </c>
      <c r="G19" s="121"/>
      <c r="H19" s="121"/>
      <c r="I19" s="121"/>
      <c r="J19" s="121"/>
      <c r="K19" s="121"/>
      <c r="L19" s="121">
        <v>3.3</v>
      </c>
      <c r="M19" s="121">
        <v>3.3</v>
      </c>
      <c r="N19" s="121">
        <v>3.3</v>
      </c>
      <c r="O19" s="121">
        <v>3.3</v>
      </c>
      <c r="P19" s="121">
        <v>3.3</v>
      </c>
      <c r="Q19" s="96" t="s">
        <v>306</v>
      </c>
      <c r="R19" s="75" t="s">
        <v>307</v>
      </c>
    </row>
    <row r="20" spans="1:18" s="21" customFormat="1" ht="13.2" x14ac:dyDescent="0.25">
      <c r="A20" s="135"/>
      <c r="B20" s="133"/>
      <c r="C20" s="68" t="s">
        <v>354</v>
      </c>
      <c r="D20" s="96" t="s">
        <v>268</v>
      </c>
      <c r="E20" s="96" t="s">
        <v>47</v>
      </c>
      <c r="F20" s="130"/>
      <c r="G20" s="122"/>
      <c r="H20" s="122"/>
      <c r="I20" s="122"/>
      <c r="J20" s="122"/>
      <c r="K20" s="122"/>
      <c r="L20" s="122"/>
      <c r="M20" s="122"/>
      <c r="N20" s="122"/>
      <c r="O20" s="122"/>
      <c r="P20" s="122"/>
      <c r="Q20" s="96" t="s">
        <v>306</v>
      </c>
      <c r="R20" s="75" t="s">
        <v>307</v>
      </c>
    </row>
    <row r="21" spans="1:18" s="21" customFormat="1" ht="13.2" x14ac:dyDescent="0.25">
      <c r="A21" s="134" t="s">
        <v>316</v>
      </c>
      <c r="B21" s="132" t="s">
        <v>248</v>
      </c>
      <c r="C21" s="68" t="s">
        <v>355</v>
      </c>
      <c r="D21" s="96" t="s">
        <v>269</v>
      </c>
      <c r="E21" s="126" t="s">
        <v>47</v>
      </c>
      <c r="F21" s="129" t="s">
        <v>31</v>
      </c>
      <c r="G21" s="121"/>
      <c r="H21" s="121"/>
      <c r="I21" s="121">
        <v>3.5</v>
      </c>
      <c r="J21" s="121">
        <v>3.5</v>
      </c>
      <c r="K21" s="121">
        <v>3.5</v>
      </c>
      <c r="L21" s="121">
        <v>3.5</v>
      </c>
      <c r="M21" s="121">
        <v>3.5</v>
      </c>
      <c r="N21" s="121">
        <v>3.5</v>
      </c>
      <c r="O21" s="121">
        <v>3.5</v>
      </c>
      <c r="P21" s="121">
        <v>3.5</v>
      </c>
      <c r="Q21" s="96" t="s">
        <v>306</v>
      </c>
      <c r="R21" s="75" t="s">
        <v>307</v>
      </c>
    </row>
    <row r="22" spans="1:18" s="21" customFormat="1" ht="13.2" x14ac:dyDescent="0.25">
      <c r="A22" s="135"/>
      <c r="B22" s="133"/>
      <c r="C22" s="68" t="s">
        <v>270</v>
      </c>
      <c r="D22" s="96" t="s">
        <v>271</v>
      </c>
      <c r="E22" s="127"/>
      <c r="F22" s="130"/>
      <c r="G22" s="122"/>
      <c r="H22" s="122"/>
      <c r="I22" s="122"/>
      <c r="J22" s="122"/>
      <c r="K22" s="122"/>
      <c r="L22" s="122"/>
      <c r="M22" s="122"/>
      <c r="N22" s="122"/>
      <c r="O22" s="122"/>
      <c r="P22" s="122"/>
      <c r="Q22" s="96" t="s">
        <v>306</v>
      </c>
      <c r="R22" s="75" t="s">
        <v>307</v>
      </c>
    </row>
    <row r="23" spans="1:18" s="21" customFormat="1" ht="26.4" x14ac:dyDescent="0.25">
      <c r="A23" s="134" t="s">
        <v>317</v>
      </c>
      <c r="B23" s="132" t="s">
        <v>249</v>
      </c>
      <c r="C23" s="68" t="s">
        <v>356</v>
      </c>
      <c r="D23" s="96" t="s">
        <v>272</v>
      </c>
      <c r="E23" s="126" t="s">
        <v>47</v>
      </c>
      <c r="F23" s="129" t="s">
        <v>32</v>
      </c>
      <c r="G23" s="123"/>
      <c r="H23" s="123"/>
      <c r="I23" s="123"/>
      <c r="J23" s="123"/>
      <c r="K23" s="123"/>
      <c r="L23" s="123"/>
      <c r="M23" s="123"/>
      <c r="N23" s="123">
        <v>24</v>
      </c>
      <c r="O23" s="123">
        <v>24</v>
      </c>
      <c r="P23" s="123">
        <v>24</v>
      </c>
      <c r="Q23" s="96" t="s">
        <v>306</v>
      </c>
      <c r="R23" s="75" t="s">
        <v>307</v>
      </c>
    </row>
    <row r="24" spans="1:18" s="21" customFormat="1" ht="26.4" x14ac:dyDescent="0.25">
      <c r="A24" s="136"/>
      <c r="B24" s="137"/>
      <c r="C24" s="68" t="s">
        <v>357</v>
      </c>
      <c r="D24" s="96" t="s">
        <v>273</v>
      </c>
      <c r="E24" s="138"/>
      <c r="F24" s="131"/>
      <c r="G24" s="124"/>
      <c r="H24" s="124"/>
      <c r="I24" s="124"/>
      <c r="J24" s="124"/>
      <c r="K24" s="124"/>
      <c r="L24" s="124"/>
      <c r="M24" s="124"/>
      <c r="N24" s="124"/>
      <c r="O24" s="124"/>
      <c r="P24" s="124"/>
      <c r="Q24" s="96" t="s">
        <v>306</v>
      </c>
      <c r="R24" s="75" t="s">
        <v>307</v>
      </c>
    </row>
    <row r="25" spans="1:18" s="21" customFormat="1" ht="13.2" x14ac:dyDescent="0.25">
      <c r="A25" s="135"/>
      <c r="B25" s="133"/>
      <c r="C25" s="69" t="s">
        <v>358</v>
      </c>
      <c r="D25" s="96" t="s">
        <v>274</v>
      </c>
      <c r="E25" s="127"/>
      <c r="F25" s="130"/>
      <c r="G25" s="125"/>
      <c r="H25" s="125"/>
      <c r="I25" s="125"/>
      <c r="J25" s="125"/>
      <c r="K25" s="125"/>
      <c r="L25" s="125"/>
      <c r="M25" s="125"/>
      <c r="N25" s="125"/>
      <c r="O25" s="125"/>
      <c r="P25" s="125"/>
      <c r="Q25" s="96" t="s">
        <v>306</v>
      </c>
      <c r="R25" s="75" t="s">
        <v>307</v>
      </c>
    </row>
    <row r="26" spans="1:18" s="21" customFormat="1" ht="13.2" x14ac:dyDescent="0.25">
      <c r="A26" s="134" t="s">
        <v>318</v>
      </c>
      <c r="B26" s="132" t="s">
        <v>250</v>
      </c>
      <c r="C26" s="69" t="s">
        <v>359</v>
      </c>
      <c r="D26" s="96" t="s">
        <v>275</v>
      </c>
      <c r="E26" s="96" t="s">
        <v>47</v>
      </c>
      <c r="F26" s="129" t="s">
        <v>31</v>
      </c>
      <c r="G26" s="121">
        <v>0.7</v>
      </c>
      <c r="H26" s="121">
        <v>0.7</v>
      </c>
      <c r="I26" s="121">
        <v>0.7</v>
      </c>
      <c r="J26" s="121">
        <v>0.7</v>
      </c>
      <c r="K26" s="121">
        <v>0.7</v>
      </c>
      <c r="L26" s="121">
        <v>0.7</v>
      </c>
      <c r="M26" s="121">
        <v>0.7</v>
      </c>
      <c r="N26" s="121">
        <v>0.7</v>
      </c>
      <c r="O26" s="121">
        <v>0.7</v>
      </c>
      <c r="P26" s="121">
        <v>0.7</v>
      </c>
      <c r="Q26" s="96" t="s">
        <v>306</v>
      </c>
      <c r="R26" s="75" t="s">
        <v>307</v>
      </c>
    </row>
    <row r="27" spans="1:18" s="21" customFormat="1" ht="13.2" x14ac:dyDescent="0.25">
      <c r="A27" s="135"/>
      <c r="B27" s="133"/>
      <c r="C27" s="68" t="s">
        <v>360</v>
      </c>
      <c r="D27" s="96" t="s">
        <v>276</v>
      </c>
      <c r="E27" s="96" t="s">
        <v>47</v>
      </c>
      <c r="F27" s="130"/>
      <c r="G27" s="122"/>
      <c r="H27" s="122"/>
      <c r="I27" s="122"/>
      <c r="J27" s="122"/>
      <c r="K27" s="122"/>
      <c r="L27" s="122"/>
      <c r="M27" s="122"/>
      <c r="N27" s="122"/>
      <c r="O27" s="122"/>
      <c r="P27" s="122"/>
      <c r="Q27" s="96" t="s">
        <v>306</v>
      </c>
      <c r="R27" s="75" t="s">
        <v>307</v>
      </c>
    </row>
    <row r="28" spans="1:18" s="21" customFormat="1" ht="39.6" x14ac:dyDescent="0.25">
      <c r="A28" s="94" t="s">
        <v>319</v>
      </c>
      <c r="B28" s="95" t="s">
        <v>251</v>
      </c>
      <c r="C28" s="68" t="s">
        <v>361</v>
      </c>
      <c r="D28" s="96" t="s">
        <v>277</v>
      </c>
      <c r="E28" s="96" t="s">
        <v>47</v>
      </c>
      <c r="F28" s="156" t="s">
        <v>31</v>
      </c>
      <c r="G28" s="92"/>
      <c r="H28" s="92"/>
      <c r="I28" s="92"/>
      <c r="J28" s="92"/>
      <c r="K28" s="92"/>
      <c r="L28" s="92"/>
      <c r="M28" s="92"/>
      <c r="N28" s="92"/>
      <c r="O28" s="92">
        <v>2.2000000000000002</v>
      </c>
      <c r="P28" s="92">
        <v>2.2000000000000002</v>
      </c>
      <c r="Q28" s="96" t="s">
        <v>306</v>
      </c>
      <c r="R28" s="75" t="s">
        <v>307</v>
      </c>
    </row>
    <row r="29" spans="1:18" s="21" customFormat="1" ht="26.4" x14ac:dyDescent="0.25">
      <c r="A29" s="94" t="s">
        <v>320</v>
      </c>
      <c r="B29" s="95" t="s">
        <v>248</v>
      </c>
      <c r="C29" s="68" t="s">
        <v>278</v>
      </c>
      <c r="D29" s="96" t="s">
        <v>279</v>
      </c>
      <c r="E29" s="96" t="s">
        <v>47</v>
      </c>
      <c r="F29" s="93" t="s">
        <v>32</v>
      </c>
      <c r="G29" s="92"/>
      <c r="H29" s="92"/>
      <c r="I29" s="92"/>
      <c r="J29" s="92"/>
      <c r="K29" s="92"/>
      <c r="L29" s="92"/>
      <c r="M29" s="92"/>
      <c r="N29" s="92"/>
      <c r="O29" s="92"/>
      <c r="P29" s="92">
        <v>1.1000000000000001</v>
      </c>
      <c r="Q29" s="96" t="s">
        <v>306</v>
      </c>
      <c r="R29" s="75" t="s">
        <v>307</v>
      </c>
    </row>
    <row r="30" spans="1:18" s="21" customFormat="1" ht="26.4" x14ac:dyDescent="0.25">
      <c r="A30" s="94" t="s">
        <v>321</v>
      </c>
      <c r="B30" s="95" t="s">
        <v>252</v>
      </c>
      <c r="C30" s="68" t="s">
        <v>280</v>
      </c>
      <c r="D30" s="96" t="s">
        <v>281</v>
      </c>
      <c r="E30" s="96" t="s">
        <v>47</v>
      </c>
      <c r="F30" s="156" t="s">
        <v>31</v>
      </c>
      <c r="G30" s="92"/>
      <c r="H30" s="92"/>
      <c r="I30" s="92"/>
      <c r="J30" s="92"/>
      <c r="K30" s="92"/>
      <c r="L30" s="92"/>
      <c r="M30" s="92"/>
      <c r="N30" s="92"/>
      <c r="O30" s="92"/>
      <c r="P30" s="92">
        <v>2.4</v>
      </c>
      <c r="Q30" s="96" t="s">
        <v>306</v>
      </c>
      <c r="R30" s="75" t="s">
        <v>307</v>
      </c>
    </row>
    <row r="31" spans="1:18" s="21" customFormat="1" ht="13.2" x14ac:dyDescent="0.25">
      <c r="A31" s="94" t="s">
        <v>322</v>
      </c>
      <c r="B31" s="95" t="s">
        <v>253</v>
      </c>
      <c r="C31" s="69" t="s">
        <v>362</v>
      </c>
      <c r="D31" s="96" t="s">
        <v>282</v>
      </c>
      <c r="E31" s="96" t="s">
        <v>47</v>
      </c>
      <c r="F31" s="156" t="s">
        <v>31</v>
      </c>
      <c r="G31" s="92"/>
      <c r="H31" s="92"/>
      <c r="I31" s="92"/>
      <c r="J31" s="92"/>
      <c r="K31" s="92"/>
      <c r="L31" s="92"/>
      <c r="M31" s="92"/>
      <c r="N31" s="92"/>
      <c r="O31" s="92"/>
      <c r="P31" s="92">
        <v>9</v>
      </c>
      <c r="Q31" s="96" t="s">
        <v>306</v>
      </c>
      <c r="R31" s="75" t="s">
        <v>307</v>
      </c>
    </row>
    <row r="32" spans="1:18" s="21" customFormat="1" ht="26.4" x14ac:dyDescent="0.25">
      <c r="A32" s="94" t="s">
        <v>323</v>
      </c>
      <c r="B32" s="68" t="s">
        <v>254</v>
      </c>
      <c r="C32" s="69" t="s">
        <v>363</v>
      </c>
      <c r="D32" s="96" t="s">
        <v>283</v>
      </c>
      <c r="E32" s="96" t="s">
        <v>47</v>
      </c>
      <c r="F32" s="93" t="s">
        <v>32</v>
      </c>
      <c r="G32" s="92"/>
      <c r="H32" s="92"/>
      <c r="I32" s="92"/>
      <c r="J32" s="92"/>
      <c r="K32" s="92"/>
      <c r="L32" s="92"/>
      <c r="M32" s="92"/>
      <c r="N32" s="92"/>
      <c r="O32" s="92"/>
      <c r="P32" s="92">
        <v>21</v>
      </c>
      <c r="Q32" s="96" t="s">
        <v>306</v>
      </c>
      <c r="R32" s="75" t="s">
        <v>307</v>
      </c>
    </row>
    <row r="33" spans="1:18" s="21" customFormat="1" ht="13.2" x14ac:dyDescent="0.25">
      <c r="A33" s="134" t="s">
        <v>324</v>
      </c>
      <c r="B33" s="132" t="s">
        <v>255</v>
      </c>
      <c r="C33" s="69" t="s">
        <v>364</v>
      </c>
      <c r="D33" s="96" t="s">
        <v>284</v>
      </c>
      <c r="E33" s="126" t="s">
        <v>47</v>
      </c>
      <c r="F33" s="129" t="s">
        <v>31</v>
      </c>
      <c r="G33" s="121"/>
      <c r="H33" s="121"/>
      <c r="I33" s="121"/>
      <c r="J33" s="121"/>
      <c r="K33" s="121"/>
      <c r="L33" s="121"/>
      <c r="M33" s="121"/>
      <c r="N33" s="121"/>
      <c r="O33" s="121">
        <v>2.5</v>
      </c>
      <c r="P33" s="121">
        <v>2.5</v>
      </c>
      <c r="Q33" s="96" t="s">
        <v>306</v>
      </c>
      <c r="R33" s="75" t="s">
        <v>307</v>
      </c>
    </row>
    <row r="34" spans="1:18" s="21" customFormat="1" ht="13.2" x14ac:dyDescent="0.25">
      <c r="A34" s="135"/>
      <c r="B34" s="133"/>
      <c r="C34" s="69" t="s">
        <v>365</v>
      </c>
      <c r="D34" s="96" t="s">
        <v>285</v>
      </c>
      <c r="E34" s="127"/>
      <c r="F34" s="130"/>
      <c r="G34" s="122"/>
      <c r="H34" s="122"/>
      <c r="I34" s="122"/>
      <c r="J34" s="122"/>
      <c r="K34" s="122"/>
      <c r="L34" s="122"/>
      <c r="M34" s="122"/>
      <c r="N34" s="122"/>
      <c r="O34" s="122"/>
      <c r="P34" s="122"/>
      <c r="Q34" s="96" t="s">
        <v>306</v>
      </c>
      <c r="R34" s="75" t="s">
        <v>307</v>
      </c>
    </row>
    <row r="35" spans="1:18" s="21" customFormat="1" ht="13.2" x14ac:dyDescent="0.25">
      <c r="A35" s="134" t="s">
        <v>325</v>
      </c>
      <c r="B35" s="132" t="s">
        <v>256</v>
      </c>
      <c r="C35" s="69" t="s">
        <v>366</v>
      </c>
      <c r="D35" s="96" t="s">
        <v>286</v>
      </c>
      <c r="E35" s="126" t="s">
        <v>47</v>
      </c>
      <c r="F35" s="129" t="s">
        <v>28</v>
      </c>
      <c r="G35" s="121"/>
      <c r="H35" s="121"/>
      <c r="I35" s="121"/>
      <c r="J35" s="121"/>
      <c r="K35" s="121"/>
      <c r="L35" s="121">
        <v>4.4000000000000004</v>
      </c>
      <c r="M35" s="121">
        <v>4.4000000000000004</v>
      </c>
      <c r="N35" s="121">
        <v>4.4000000000000004</v>
      </c>
      <c r="O35" s="121">
        <v>4.4000000000000004</v>
      </c>
      <c r="P35" s="121">
        <v>4.4000000000000004</v>
      </c>
      <c r="Q35" s="96" t="s">
        <v>306</v>
      </c>
      <c r="R35" s="75" t="s">
        <v>307</v>
      </c>
    </row>
    <row r="36" spans="1:18" s="21" customFormat="1" ht="26.4" x14ac:dyDescent="0.25">
      <c r="A36" s="135"/>
      <c r="B36" s="133"/>
      <c r="C36" s="69" t="s">
        <v>367</v>
      </c>
      <c r="D36" s="96" t="s">
        <v>287</v>
      </c>
      <c r="E36" s="127"/>
      <c r="F36" s="130"/>
      <c r="G36" s="122"/>
      <c r="H36" s="122"/>
      <c r="I36" s="122"/>
      <c r="J36" s="122"/>
      <c r="K36" s="122"/>
      <c r="L36" s="122"/>
      <c r="M36" s="122"/>
      <c r="N36" s="122"/>
      <c r="O36" s="122"/>
      <c r="P36" s="122"/>
      <c r="Q36" s="96" t="s">
        <v>306</v>
      </c>
      <c r="R36" s="75" t="s">
        <v>307</v>
      </c>
    </row>
    <row r="37" spans="1:18" s="21" customFormat="1" ht="26.4" x14ac:dyDescent="0.25">
      <c r="A37" s="134" t="s">
        <v>326</v>
      </c>
      <c r="B37" s="132" t="s">
        <v>257</v>
      </c>
      <c r="C37" s="69" t="s">
        <v>288</v>
      </c>
      <c r="D37" s="96" t="s">
        <v>289</v>
      </c>
      <c r="E37" s="96" t="s">
        <v>47</v>
      </c>
      <c r="F37" s="93" t="s">
        <v>28</v>
      </c>
      <c r="G37" s="92"/>
      <c r="H37" s="92"/>
      <c r="I37" s="92"/>
      <c r="J37" s="92"/>
      <c r="K37" s="92"/>
      <c r="L37" s="92"/>
      <c r="M37" s="92"/>
      <c r="N37" s="92"/>
      <c r="O37" s="92">
        <v>19.2</v>
      </c>
      <c r="P37" s="92">
        <v>19.2</v>
      </c>
      <c r="Q37" s="96" t="s">
        <v>306</v>
      </c>
      <c r="R37" s="75" t="s">
        <v>307</v>
      </c>
    </row>
    <row r="38" spans="1:18" s="21" customFormat="1" ht="13.2" x14ac:dyDescent="0.25">
      <c r="A38" s="135"/>
      <c r="B38" s="133"/>
      <c r="C38" s="69" t="s">
        <v>290</v>
      </c>
      <c r="D38" s="96" t="s">
        <v>291</v>
      </c>
      <c r="E38" s="96" t="s">
        <v>47</v>
      </c>
      <c r="F38" s="93" t="s">
        <v>32</v>
      </c>
      <c r="G38" s="92"/>
      <c r="H38" s="92"/>
      <c r="I38" s="92"/>
      <c r="J38" s="92"/>
      <c r="K38" s="92"/>
      <c r="L38" s="92"/>
      <c r="M38" s="92"/>
      <c r="N38" s="92"/>
      <c r="O38" s="92">
        <v>10</v>
      </c>
      <c r="P38" s="92">
        <v>10</v>
      </c>
      <c r="Q38" s="96" t="s">
        <v>306</v>
      </c>
      <c r="R38" s="75" t="s">
        <v>307</v>
      </c>
    </row>
    <row r="39" spans="1:18" s="21" customFormat="1" ht="26.4" x14ac:dyDescent="0.25">
      <c r="A39" s="94" t="s">
        <v>327</v>
      </c>
      <c r="B39" s="95" t="s">
        <v>258</v>
      </c>
      <c r="C39" s="69" t="s">
        <v>292</v>
      </c>
      <c r="D39" s="96" t="s">
        <v>293</v>
      </c>
      <c r="E39" s="96" t="s">
        <v>47</v>
      </c>
      <c r="F39" s="93" t="s">
        <v>32</v>
      </c>
      <c r="G39" s="92"/>
      <c r="H39" s="92"/>
      <c r="I39" s="92"/>
      <c r="J39" s="92"/>
      <c r="K39" s="92"/>
      <c r="L39" s="92"/>
      <c r="M39" s="92">
        <v>3.3</v>
      </c>
      <c r="N39" s="92">
        <v>3.3</v>
      </c>
      <c r="O39" s="92">
        <v>3.3</v>
      </c>
      <c r="P39" s="92">
        <v>3.3</v>
      </c>
      <c r="Q39" s="96" t="s">
        <v>306</v>
      </c>
      <c r="R39" s="75" t="s">
        <v>307</v>
      </c>
    </row>
    <row r="40" spans="1:18" s="21" customFormat="1" ht="26.4" x14ac:dyDescent="0.25">
      <c r="A40" s="94" t="s">
        <v>328</v>
      </c>
      <c r="B40" s="68" t="s">
        <v>258</v>
      </c>
      <c r="C40" s="68" t="s">
        <v>294</v>
      </c>
      <c r="D40" s="96" t="s">
        <v>295</v>
      </c>
      <c r="E40" s="96" t="s">
        <v>47</v>
      </c>
      <c r="F40" s="93" t="s">
        <v>32</v>
      </c>
      <c r="G40" s="92"/>
      <c r="H40" s="92"/>
      <c r="I40" s="92"/>
      <c r="J40" s="92"/>
      <c r="K40" s="92">
        <v>1</v>
      </c>
      <c r="L40" s="92">
        <v>1</v>
      </c>
      <c r="M40" s="92">
        <v>1</v>
      </c>
      <c r="N40" s="92">
        <v>1</v>
      </c>
      <c r="O40" s="92">
        <v>1</v>
      </c>
      <c r="P40" s="92">
        <v>1</v>
      </c>
      <c r="Q40" s="96" t="s">
        <v>306</v>
      </c>
      <c r="R40" s="75" t="s">
        <v>307</v>
      </c>
    </row>
    <row r="41" spans="1:18" s="21" customFormat="1" ht="26.4" x14ac:dyDescent="0.25">
      <c r="A41" s="134" t="s">
        <v>329</v>
      </c>
      <c r="B41" s="132" t="s">
        <v>259</v>
      </c>
      <c r="C41" s="68" t="s">
        <v>368</v>
      </c>
      <c r="D41" s="96" t="s">
        <v>296</v>
      </c>
      <c r="E41" s="96" t="s">
        <v>47</v>
      </c>
      <c r="F41" s="129" t="s">
        <v>32</v>
      </c>
      <c r="G41" s="121"/>
      <c r="H41" s="121"/>
      <c r="I41" s="121"/>
      <c r="J41" s="121"/>
      <c r="K41" s="121"/>
      <c r="L41" s="121"/>
      <c r="M41" s="121"/>
      <c r="N41" s="121">
        <v>1.5</v>
      </c>
      <c r="O41" s="121">
        <v>1.5</v>
      </c>
      <c r="P41" s="121">
        <v>1.5</v>
      </c>
      <c r="Q41" s="96" t="s">
        <v>306</v>
      </c>
      <c r="R41" s="75" t="s">
        <v>307</v>
      </c>
    </row>
    <row r="42" spans="1:18" s="21" customFormat="1" ht="13.2" x14ac:dyDescent="0.25">
      <c r="A42" s="135"/>
      <c r="B42" s="133"/>
      <c r="C42" s="69" t="s">
        <v>369</v>
      </c>
      <c r="D42" s="96" t="s">
        <v>297</v>
      </c>
      <c r="E42" s="96" t="s">
        <v>47</v>
      </c>
      <c r="F42" s="130"/>
      <c r="G42" s="122"/>
      <c r="H42" s="122"/>
      <c r="I42" s="122"/>
      <c r="J42" s="122"/>
      <c r="K42" s="122"/>
      <c r="L42" s="122"/>
      <c r="M42" s="122"/>
      <c r="N42" s="122"/>
      <c r="O42" s="122"/>
      <c r="P42" s="122"/>
      <c r="Q42" s="96" t="s">
        <v>306</v>
      </c>
      <c r="R42" s="75" t="s">
        <v>307</v>
      </c>
    </row>
    <row r="43" spans="1:18" s="21" customFormat="1" ht="26.4" x14ac:dyDescent="0.25">
      <c r="A43" s="94" t="s">
        <v>330</v>
      </c>
      <c r="B43" s="68" t="s">
        <v>260</v>
      </c>
      <c r="C43" s="68" t="s">
        <v>298</v>
      </c>
      <c r="D43" s="96" t="s">
        <v>299</v>
      </c>
      <c r="E43" s="96" t="s">
        <v>47</v>
      </c>
      <c r="F43" s="156" t="s">
        <v>31</v>
      </c>
      <c r="G43" s="92">
        <v>3.5</v>
      </c>
      <c r="H43" s="92">
        <v>3.5</v>
      </c>
      <c r="I43" s="92">
        <v>3.5</v>
      </c>
      <c r="J43" s="92">
        <v>3.5</v>
      </c>
      <c r="K43" s="92">
        <v>3.5</v>
      </c>
      <c r="L43" s="92">
        <v>3.5</v>
      </c>
      <c r="M43" s="92">
        <v>3.5</v>
      </c>
      <c r="N43" s="92">
        <v>3.5</v>
      </c>
      <c r="O43" s="92">
        <v>3.5</v>
      </c>
      <c r="P43" s="92">
        <v>3.5</v>
      </c>
      <c r="Q43" s="96" t="s">
        <v>306</v>
      </c>
      <c r="R43" s="75" t="s">
        <v>307</v>
      </c>
    </row>
    <row r="44" spans="1:18" s="21" customFormat="1" ht="13.2" x14ac:dyDescent="0.25">
      <c r="A44" s="134" t="s">
        <v>331</v>
      </c>
      <c r="B44" s="132" t="s">
        <v>261</v>
      </c>
      <c r="C44" s="68" t="s">
        <v>300</v>
      </c>
      <c r="D44" s="96" t="s">
        <v>301</v>
      </c>
      <c r="E44" s="96" t="s">
        <v>47</v>
      </c>
      <c r="F44" s="129" t="s">
        <v>28</v>
      </c>
      <c r="G44" s="121"/>
      <c r="H44" s="121"/>
      <c r="I44" s="121"/>
      <c r="J44" s="121"/>
      <c r="K44" s="121"/>
      <c r="L44" s="121"/>
      <c r="M44" s="121"/>
      <c r="N44" s="121"/>
      <c r="O44" s="121">
        <v>2.2999999999999998</v>
      </c>
      <c r="P44" s="121">
        <v>2.2999999999999998</v>
      </c>
      <c r="Q44" s="96" t="s">
        <v>306</v>
      </c>
      <c r="R44" s="75" t="s">
        <v>307</v>
      </c>
    </row>
    <row r="45" spans="1:18" s="21" customFormat="1" ht="13.2" x14ac:dyDescent="0.25">
      <c r="A45" s="135"/>
      <c r="B45" s="133"/>
      <c r="C45" s="68" t="s">
        <v>302</v>
      </c>
      <c r="D45" s="96" t="s">
        <v>303</v>
      </c>
      <c r="E45" s="96" t="s">
        <v>47</v>
      </c>
      <c r="F45" s="130"/>
      <c r="G45" s="122"/>
      <c r="H45" s="122"/>
      <c r="I45" s="122"/>
      <c r="J45" s="122"/>
      <c r="K45" s="122"/>
      <c r="L45" s="122"/>
      <c r="M45" s="122"/>
      <c r="N45" s="122"/>
      <c r="O45" s="122"/>
      <c r="P45" s="122"/>
      <c r="Q45" s="96" t="s">
        <v>306</v>
      </c>
      <c r="R45" s="75" t="s">
        <v>307</v>
      </c>
    </row>
    <row r="46" spans="1:18" s="21" customFormat="1" ht="26.4" x14ac:dyDescent="0.25">
      <c r="A46" s="94" t="s">
        <v>332</v>
      </c>
      <c r="B46" s="71" t="s">
        <v>262</v>
      </c>
      <c r="C46" s="19" t="s">
        <v>304</v>
      </c>
      <c r="D46" s="73" t="s">
        <v>305</v>
      </c>
      <c r="E46" s="96" t="s">
        <v>47</v>
      </c>
      <c r="F46" s="93" t="s">
        <v>28</v>
      </c>
      <c r="G46" s="72">
        <v>1</v>
      </c>
      <c r="H46" s="72">
        <v>1</v>
      </c>
      <c r="I46" s="72">
        <v>1</v>
      </c>
      <c r="J46" s="72">
        <v>1</v>
      </c>
      <c r="K46" s="72">
        <v>1</v>
      </c>
      <c r="L46" s="72">
        <v>1</v>
      </c>
      <c r="M46" s="72">
        <v>1</v>
      </c>
      <c r="N46" s="72">
        <v>1</v>
      </c>
      <c r="O46" s="72">
        <v>1</v>
      </c>
      <c r="P46" s="100">
        <v>1</v>
      </c>
      <c r="Q46" s="75" t="s">
        <v>307</v>
      </c>
      <c r="R46" s="75" t="s">
        <v>307</v>
      </c>
    </row>
    <row r="47" spans="1:18" s="21" customFormat="1" ht="26.4" x14ac:dyDescent="0.25">
      <c r="A47" s="101" t="s">
        <v>333</v>
      </c>
      <c r="B47" s="22" t="s">
        <v>465</v>
      </c>
      <c r="C47" s="19" t="s">
        <v>466</v>
      </c>
      <c r="D47" s="73" t="s">
        <v>467</v>
      </c>
      <c r="E47" s="73" t="s">
        <v>47</v>
      </c>
      <c r="F47" s="93" t="s">
        <v>32</v>
      </c>
      <c r="G47" s="72">
        <v>3.2959999999999998</v>
      </c>
      <c r="H47" s="72">
        <v>3.2959999999999998</v>
      </c>
      <c r="I47" s="72">
        <v>3.2959999999999998</v>
      </c>
      <c r="J47" s="72">
        <v>3.2959999999999998</v>
      </c>
      <c r="K47" s="72">
        <v>3.2959999999999998</v>
      </c>
      <c r="L47" s="72">
        <v>3.2959999999999998</v>
      </c>
      <c r="M47" s="72">
        <v>3.2959999999999998</v>
      </c>
      <c r="N47" s="72">
        <v>3.2959999999999998</v>
      </c>
      <c r="O47" s="72">
        <v>3.2959999999999998</v>
      </c>
      <c r="P47" s="100">
        <v>3.2959999999999998</v>
      </c>
      <c r="Q47" s="75" t="s">
        <v>468</v>
      </c>
      <c r="R47" s="20" t="s">
        <v>468</v>
      </c>
    </row>
    <row r="48" spans="1:18" s="21" customFormat="1" ht="13.2" x14ac:dyDescent="0.25">
      <c r="A48" s="94" t="s">
        <v>2079</v>
      </c>
      <c r="B48" s="67" t="s">
        <v>469</v>
      </c>
      <c r="C48" s="19" t="s">
        <v>470</v>
      </c>
      <c r="D48" s="73" t="s">
        <v>471</v>
      </c>
      <c r="E48" s="20" t="s">
        <v>86</v>
      </c>
      <c r="F48" s="93" t="s">
        <v>28</v>
      </c>
      <c r="G48" s="72"/>
      <c r="H48" s="72"/>
      <c r="I48" s="72"/>
      <c r="J48" s="72"/>
      <c r="K48" s="72"/>
      <c r="L48" s="72"/>
      <c r="M48" s="72"/>
      <c r="N48" s="72">
        <v>1.84</v>
      </c>
      <c r="O48" s="72">
        <v>1.84</v>
      </c>
      <c r="P48" s="72">
        <v>1.84</v>
      </c>
      <c r="Q48" s="75" t="s">
        <v>83</v>
      </c>
      <c r="R48" s="75" t="s">
        <v>469</v>
      </c>
    </row>
    <row r="49" spans="1:18" s="21" customFormat="1" ht="13.2" x14ac:dyDescent="0.25">
      <c r="A49" s="101" t="s">
        <v>334</v>
      </c>
      <c r="B49" s="74" t="s">
        <v>472</v>
      </c>
      <c r="C49" s="26" t="s">
        <v>470</v>
      </c>
      <c r="D49" s="75" t="s">
        <v>473</v>
      </c>
      <c r="E49" s="75" t="s">
        <v>86</v>
      </c>
      <c r="F49" s="93" t="s">
        <v>28</v>
      </c>
      <c r="G49" s="97"/>
      <c r="H49" s="97"/>
      <c r="I49" s="97"/>
      <c r="J49" s="97">
        <v>2.38</v>
      </c>
      <c r="K49" s="97">
        <v>2.38</v>
      </c>
      <c r="L49" s="97">
        <v>2.38</v>
      </c>
      <c r="M49" s="97">
        <v>2.38</v>
      </c>
      <c r="N49" s="97">
        <v>2.38</v>
      </c>
      <c r="O49" s="97">
        <v>2.38</v>
      </c>
      <c r="P49" s="97">
        <v>2.38</v>
      </c>
      <c r="Q49" s="75" t="s">
        <v>83</v>
      </c>
      <c r="R49" s="75" t="s">
        <v>469</v>
      </c>
    </row>
    <row r="50" spans="1:18" s="21" customFormat="1" ht="13.2" x14ac:dyDescent="0.25">
      <c r="A50" s="94" t="s">
        <v>335</v>
      </c>
      <c r="B50" s="74" t="s">
        <v>469</v>
      </c>
      <c r="C50" s="26" t="s">
        <v>470</v>
      </c>
      <c r="D50" s="75" t="s">
        <v>474</v>
      </c>
      <c r="E50" s="75" t="s">
        <v>86</v>
      </c>
      <c r="F50" s="93" t="s">
        <v>28</v>
      </c>
      <c r="G50" s="97">
        <v>0.01</v>
      </c>
      <c r="H50" s="97">
        <v>0.01</v>
      </c>
      <c r="I50" s="97">
        <v>0.01</v>
      </c>
      <c r="J50" s="97">
        <v>0.01</v>
      </c>
      <c r="K50" s="97">
        <v>0.01</v>
      </c>
      <c r="L50" s="97">
        <v>0.01</v>
      </c>
      <c r="M50" s="97">
        <v>0.01</v>
      </c>
      <c r="N50" s="97">
        <v>0.01</v>
      </c>
      <c r="O50" s="97">
        <v>0.01</v>
      </c>
      <c r="P50" s="97">
        <v>0.01</v>
      </c>
      <c r="Q50" s="75" t="s">
        <v>83</v>
      </c>
      <c r="R50" s="75" t="s">
        <v>469</v>
      </c>
    </row>
    <row r="51" spans="1:18" s="21" customFormat="1" ht="13.2" x14ac:dyDescent="0.25">
      <c r="A51" s="101" t="s">
        <v>336</v>
      </c>
      <c r="B51" s="74" t="s">
        <v>475</v>
      </c>
      <c r="C51" s="26" t="s">
        <v>484</v>
      </c>
      <c r="D51" s="75" t="s">
        <v>485</v>
      </c>
      <c r="E51" s="75" t="s">
        <v>86</v>
      </c>
      <c r="F51" s="93" t="s">
        <v>28</v>
      </c>
      <c r="G51" s="97">
        <v>2.35</v>
      </c>
      <c r="H51" s="97">
        <v>2.35</v>
      </c>
      <c r="I51" s="97">
        <v>2.35</v>
      </c>
      <c r="J51" s="97">
        <v>2.35</v>
      </c>
      <c r="K51" s="97">
        <v>2.35</v>
      </c>
      <c r="L51" s="97">
        <v>2.35</v>
      </c>
      <c r="M51" s="97">
        <v>2.35</v>
      </c>
      <c r="N51" s="97">
        <v>2.35</v>
      </c>
      <c r="O51" s="97">
        <v>2.35</v>
      </c>
      <c r="P51" s="97">
        <v>2.35</v>
      </c>
      <c r="Q51" s="75" t="s">
        <v>83</v>
      </c>
      <c r="R51" s="75" t="s">
        <v>496</v>
      </c>
    </row>
    <row r="52" spans="1:18" s="21" customFormat="1" ht="26.4" x14ac:dyDescent="0.25">
      <c r="A52" s="94" t="s">
        <v>337</v>
      </c>
      <c r="B52" s="74" t="s">
        <v>476</v>
      </c>
      <c r="C52" s="26" t="s">
        <v>484</v>
      </c>
      <c r="D52" s="75" t="s">
        <v>486</v>
      </c>
      <c r="E52" s="75" t="s">
        <v>86</v>
      </c>
      <c r="F52" s="93" t="s">
        <v>28</v>
      </c>
      <c r="G52" s="97"/>
      <c r="H52" s="97">
        <v>3.37</v>
      </c>
      <c r="I52" s="97">
        <v>3.37</v>
      </c>
      <c r="J52" s="97">
        <v>3.37</v>
      </c>
      <c r="K52" s="97">
        <v>3.37</v>
      </c>
      <c r="L52" s="97">
        <v>3.37</v>
      </c>
      <c r="M52" s="97">
        <v>3.37</v>
      </c>
      <c r="N52" s="97">
        <v>3.37</v>
      </c>
      <c r="O52" s="97">
        <v>3.37</v>
      </c>
      <c r="P52" s="97">
        <v>3.37</v>
      </c>
      <c r="Q52" s="75" t="s">
        <v>83</v>
      </c>
      <c r="R52" s="75" t="s">
        <v>496</v>
      </c>
    </row>
    <row r="53" spans="1:18" s="21" customFormat="1" ht="13.2" x14ac:dyDescent="0.25">
      <c r="A53" s="101" t="s">
        <v>338</v>
      </c>
      <c r="B53" s="74" t="s">
        <v>477</v>
      </c>
      <c r="C53" s="26" t="s">
        <v>484</v>
      </c>
      <c r="D53" s="75" t="s">
        <v>487</v>
      </c>
      <c r="E53" s="75" t="s">
        <v>86</v>
      </c>
      <c r="F53" s="93" t="s">
        <v>28</v>
      </c>
      <c r="G53" s="97"/>
      <c r="H53" s="97"/>
      <c r="I53" s="97">
        <v>3.37</v>
      </c>
      <c r="J53" s="97">
        <v>3.37</v>
      </c>
      <c r="K53" s="97">
        <v>3.37</v>
      </c>
      <c r="L53" s="97">
        <v>3.37</v>
      </c>
      <c r="M53" s="97">
        <v>3.37</v>
      </c>
      <c r="N53" s="97">
        <v>3.37</v>
      </c>
      <c r="O53" s="97">
        <v>3.37</v>
      </c>
      <c r="P53" s="97">
        <v>3.37</v>
      </c>
      <c r="Q53" s="75" t="s">
        <v>83</v>
      </c>
      <c r="R53" s="75" t="s">
        <v>496</v>
      </c>
    </row>
    <row r="54" spans="1:18" s="21" customFormat="1" ht="13.2" x14ac:dyDescent="0.25">
      <c r="A54" s="94" t="s">
        <v>339</v>
      </c>
      <c r="B54" s="74" t="s">
        <v>478</v>
      </c>
      <c r="C54" s="26" t="s">
        <v>488</v>
      </c>
      <c r="D54" s="75" t="s">
        <v>489</v>
      </c>
      <c r="E54" s="75" t="s">
        <v>86</v>
      </c>
      <c r="F54" s="93" t="s">
        <v>28</v>
      </c>
      <c r="G54" s="97"/>
      <c r="H54" s="97"/>
      <c r="I54" s="97"/>
      <c r="J54" s="97">
        <v>0.2</v>
      </c>
      <c r="K54" s="97">
        <v>0.2</v>
      </c>
      <c r="L54" s="97">
        <v>0.2</v>
      </c>
      <c r="M54" s="97">
        <v>0.2</v>
      </c>
      <c r="N54" s="97">
        <v>0.2</v>
      </c>
      <c r="O54" s="97">
        <v>0.2</v>
      </c>
      <c r="P54" s="97">
        <v>0.2</v>
      </c>
      <c r="Q54" s="75" t="s">
        <v>83</v>
      </c>
      <c r="R54" s="75" t="s">
        <v>496</v>
      </c>
    </row>
    <row r="55" spans="1:18" s="21" customFormat="1" ht="39.6" x14ac:dyDescent="0.25">
      <c r="A55" s="101" t="s">
        <v>340</v>
      </c>
      <c r="B55" s="74" t="s">
        <v>479</v>
      </c>
      <c r="C55" s="26" t="s">
        <v>488</v>
      </c>
      <c r="D55" s="75" t="s">
        <v>490</v>
      </c>
      <c r="E55" s="75" t="s">
        <v>86</v>
      </c>
      <c r="F55" s="93" t="s">
        <v>28</v>
      </c>
      <c r="G55" s="97"/>
      <c r="H55" s="97"/>
      <c r="I55" s="97"/>
      <c r="J55" s="97"/>
      <c r="K55" s="97"/>
      <c r="L55" s="97"/>
      <c r="M55" s="97">
        <v>7.41</v>
      </c>
      <c r="N55" s="97">
        <v>7.41</v>
      </c>
      <c r="O55" s="97">
        <v>7.41</v>
      </c>
      <c r="P55" s="97">
        <v>7.41</v>
      </c>
      <c r="Q55" s="75" t="s">
        <v>83</v>
      </c>
      <c r="R55" s="75" t="s">
        <v>496</v>
      </c>
    </row>
    <row r="56" spans="1:18" s="21" customFormat="1" ht="13.2" x14ac:dyDescent="0.25">
      <c r="A56" s="94" t="s">
        <v>341</v>
      </c>
      <c r="B56" s="74" t="s">
        <v>480</v>
      </c>
      <c r="C56" s="26" t="s">
        <v>470</v>
      </c>
      <c r="D56" s="75" t="s">
        <v>491</v>
      </c>
      <c r="E56" s="75" t="s">
        <v>86</v>
      </c>
      <c r="F56" s="93" t="s">
        <v>28</v>
      </c>
      <c r="G56" s="97"/>
      <c r="H56" s="97"/>
      <c r="I56" s="97"/>
      <c r="J56" s="97"/>
      <c r="K56" s="97"/>
      <c r="L56" s="97"/>
      <c r="M56" s="97"/>
      <c r="N56" s="97">
        <v>0.74</v>
      </c>
      <c r="O56" s="97">
        <v>0.74</v>
      </c>
      <c r="P56" s="97">
        <v>0.74</v>
      </c>
      <c r="Q56" s="75" t="s">
        <v>83</v>
      </c>
      <c r="R56" s="75" t="s">
        <v>496</v>
      </c>
    </row>
    <row r="57" spans="1:18" s="21" customFormat="1" ht="13.2" x14ac:dyDescent="0.25">
      <c r="A57" s="101" t="s">
        <v>342</v>
      </c>
      <c r="B57" s="25" t="s">
        <v>481</v>
      </c>
      <c r="C57" s="26" t="s">
        <v>492</v>
      </c>
      <c r="D57" s="75" t="s">
        <v>493</v>
      </c>
      <c r="E57" s="75" t="s">
        <v>86</v>
      </c>
      <c r="F57" s="93" t="s">
        <v>28</v>
      </c>
      <c r="G57" s="97"/>
      <c r="H57" s="97"/>
      <c r="I57" s="97"/>
      <c r="J57" s="97"/>
      <c r="K57" s="97"/>
      <c r="L57" s="97"/>
      <c r="M57" s="97"/>
      <c r="N57" s="97"/>
      <c r="O57" s="97">
        <v>0.57999999999999996</v>
      </c>
      <c r="P57" s="97">
        <v>0.57999999999999996</v>
      </c>
      <c r="Q57" s="75" t="s">
        <v>83</v>
      </c>
      <c r="R57" s="75" t="s">
        <v>496</v>
      </c>
    </row>
    <row r="58" spans="1:18" s="21" customFormat="1" ht="13.2" x14ac:dyDescent="0.25">
      <c r="A58" s="94" t="s">
        <v>343</v>
      </c>
      <c r="B58" s="67" t="s">
        <v>482</v>
      </c>
      <c r="C58" s="19" t="s">
        <v>492</v>
      </c>
      <c r="D58" s="73" t="s">
        <v>494</v>
      </c>
      <c r="E58" s="75" t="s">
        <v>86</v>
      </c>
      <c r="F58" s="93" t="s">
        <v>28</v>
      </c>
      <c r="G58" s="72"/>
      <c r="H58" s="72"/>
      <c r="I58" s="72"/>
      <c r="J58" s="72"/>
      <c r="K58" s="72"/>
      <c r="L58" s="72"/>
      <c r="M58" s="72"/>
      <c r="N58" s="72"/>
      <c r="O58" s="72">
        <v>0.14000000000000001</v>
      </c>
      <c r="P58" s="72">
        <v>0.14000000000000001</v>
      </c>
      <c r="Q58" s="75" t="s">
        <v>83</v>
      </c>
      <c r="R58" s="75" t="s">
        <v>496</v>
      </c>
    </row>
    <row r="59" spans="1:18" s="21" customFormat="1" ht="13.2" x14ac:dyDescent="0.25">
      <c r="A59" s="101" t="s">
        <v>344</v>
      </c>
      <c r="B59" s="67" t="s">
        <v>483</v>
      </c>
      <c r="C59" s="19" t="s">
        <v>470</v>
      </c>
      <c r="D59" s="73" t="s">
        <v>495</v>
      </c>
      <c r="E59" s="75" t="s">
        <v>86</v>
      </c>
      <c r="F59" s="93" t="s">
        <v>28</v>
      </c>
      <c r="G59" s="72"/>
      <c r="H59" s="72"/>
      <c r="I59" s="72"/>
      <c r="J59" s="72"/>
      <c r="K59" s="72"/>
      <c r="L59" s="72"/>
      <c r="M59" s="72"/>
      <c r="N59" s="72"/>
      <c r="O59" s="72"/>
      <c r="P59" s="72">
        <v>1.01</v>
      </c>
      <c r="Q59" s="75" t="s">
        <v>83</v>
      </c>
      <c r="R59" s="75" t="s">
        <v>496</v>
      </c>
    </row>
    <row r="60" spans="1:18" s="21" customFormat="1" ht="13.2" x14ac:dyDescent="0.25">
      <c r="A60" s="94" t="s">
        <v>345</v>
      </c>
      <c r="B60" s="67" t="s">
        <v>814</v>
      </c>
      <c r="C60" s="24" t="s">
        <v>802</v>
      </c>
      <c r="D60" s="73" t="s">
        <v>803</v>
      </c>
      <c r="E60" s="75" t="s">
        <v>47</v>
      </c>
      <c r="F60" s="93" t="s">
        <v>32</v>
      </c>
      <c r="G60" s="72"/>
      <c r="H60" s="72"/>
      <c r="I60" s="72"/>
      <c r="J60" s="72"/>
      <c r="K60" s="72"/>
      <c r="L60" s="72">
        <v>0.8</v>
      </c>
      <c r="M60" s="72">
        <v>0.8</v>
      </c>
      <c r="N60" s="72">
        <v>0.8</v>
      </c>
      <c r="O60" s="72">
        <v>0.8</v>
      </c>
      <c r="P60" s="72">
        <v>0.8</v>
      </c>
      <c r="Q60" s="75" t="s">
        <v>831</v>
      </c>
      <c r="R60" s="75" t="s">
        <v>831</v>
      </c>
    </row>
    <row r="61" spans="1:18" s="21" customFormat="1" ht="105.6" x14ac:dyDescent="0.25">
      <c r="A61" s="101" t="s">
        <v>346</v>
      </c>
      <c r="B61" s="26" t="s">
        <v>814</v>
      </c>
      <c r="C61" s="19" t="s">
        <v>802</v>
      </c>
      <c r="D61" s="73" t="s">
        <v>804</v>
      </c>
      <c r="E61" s="96" t="s">
        <v>47</v>
      </c>
      <c r="F61" s="93" t="s">
        <v>32</v>
      </c>
      <c r="G61" s="72"/>
      <c r="H61" s="72"/>
      <c r="I61" s="72"/>
      <c r="J61" s="72"/>
      <c r="K61" s="72"/>
      <c r="L61" s="72"/>
      <c r="M61" s="72"/>
      <c r="N61" s="72">
        <v>0.3</v>
      </c>
      <c r="O61" s="72">
        <v>0.3</v>
      </c>
      <c r="P61" s="72">
        <v>0.3</v>
      </c>
      <c r="Q61" s="75" t="s">
        <v>831</v>
      </c>
      <c r="R61" s="75" t="s">
        <v>831</v>
      </c>
    </row>
    <row r="62" spans="1:18" s="21" customFormat="1" ht="105.6" x14ac:dyDescent="0.25">
      <c r="A62" s="94" t="s">
        <v>347</v>
      </c>
      <c r="B62" s="26" t="s">
        <v>814</v>
      </c>
      <c r="C62" s="19" t="s">
        <v>805</v>
      </c>
      <c r="D62" s="73" t="s">
        <v>806</v>
      </c>
      <c r="E62" s="96" t="s">
        <v>47</v>
      </c>
      <c r="F62" s="93" t="s">
        <v>32</v>
      </c>
      <c r="G62" s="72"/>
      <c r="H62" s="72"/>
      <c r="I62" s="72"/>
      <c r="J62" s="72"/>
      <c r="K62" s="72"/>
      <c r="L62" s="72"/>
      <c r="M62" s="72"/>
      <c r="N62" s="72"/>
      <c r="O62" s="72"/>
      <c r="P62" s="72">
        <v>0.2</v>
      </c>
      <c r="Q62" s="75" t="s">
        <v>831</v>
      </c>
      <c r="R62" s="75" t="s">
        <v>831</v>
      </c>
    </row>
    <row r="63" spans="1:18" s="21" customFormat="1" ht="105.6" x14ac:dyDescent="0.25">
      <c r="A63" s="101" t="s">
        <v>348</v>
      </c>
      <c r="B63" s="26" t="s">
        <v>814</v>
      </c>
      <c r="C63" s="19" t="s">
        <v>807</v>
      </c>
      <c r="D63" s="73" t="s">
        <v>808</v>
      </c>
      <c r="E63" s="96" t="s">
        <v>47</v>
      </c>
      <c r="F63" s="93" t="s">
        <v>32</v>
      </c>
      <c r="G63" s="72"/>
      <c r="H63" s="72"/>
      <c r="I63" s="72"/>
      <c r="J63" s="72"/>
      <c r="K63" s="72"/>
      <c r="L63" s="72"/>
      <c r="M63" s="72">
        <v>0.3</v>
      </c>
      <c r="N63" s="72">
        <v>0.3</v>
      </c>
      <c r="O63" s="72">
        <v>0.3</v>
      </c>
      <c r="P63" s="72">
        <v>0.3</v>
      </c>
      <c r="Q63" s="75" t="s">
        <v>831</v>
      </c>
      <c r="R63" s="75" t="s">
        <v>831</v>
      </c>
    </row>
    <row r="64" spans="1:18" s="21" customFormat="1" ht="13.2" x14ac:dyDescent="0.25">
      <c r="A64" s="94" t="s">
        <v>349</v>
      </c>
      <c r="B64" s="26" t="s">
        <v>814</v>
      </c>
      <c r="C64" s="19" t="s">
        <v>807</v>
      </c>
      <c r="D64" s="73" t="s">
        <v>810</v>
      </c>
      <c r="E64" s="96" t="s">
        <v>47</v>
      </c>
      <c r="F64" s="93" t="s">
        <v>32</v>
      </c>
      <c r="G64" s="72"/>
      <c r="H64" s="72"/>
      <c r="I64" s="72"/>
      <c r="J64" s="72"/>
      <c r="K64" s="72">
        <v>0.5</v>
      </c>
      <c r="L64" s="72">
        <v>0.5</v>
      </c>
      <c r="M64" s="72">
        <v>0.5</v>
      </c>
      <c r="N64" s="72">
        <v>0.5</v>
      </c>
      <c r="O64" s="72">
        <v>0.5</v>
      </c>
      <c r="P64" s="72">
        <v>0.5</v>
      </c>
      <c r="Q64" s="75" t="s">
        <v>831</v>
      </c>
      <c r="R64" s="75" t="s">
        <v>831</v>
      </c>
    </row>
    <row r="65" spans="1:18" s="21" customFormat="1" ht="13.2" x14ac:dyDescent="0.25">
      <c r="A65" s="101" t="s">
        <v>350</v>
      </c>
      <c r="B65" s="26" t="s">
        <v>814</v>
      </c>
      <c r="C65" s="19" t="s">
        <v>807</v>
      </c>
      <c r="D65" s="73" t="s">
        <v>811</v>
      </c>
      <c r="E65" s="96" t="s">
        <v>47</v>
      </c>
      <c r="F65" s="93" t="s">
        <v>32</v>
      </c>
      <c r="G65" s="72"/>
      <c r="H65" s="72"/>
      <c r="I65" s="72"/>
      <c r="J65" s="72"/>
      <c r="K65" s="72">
        <v>0.5</v>
      </c>
      <c r="L65" s="72">
        <v>0.5</v>
      </c>
      <c r="M65" s="72">
        <v>0.5</v>
      </c>
      <c r="N65" s="72">
        <v>0.5</v>
      </c>
      <c r="O65" s="72">
        <v>0.5</v>
      </c>
      <c r="P65" s="72">
        <v>0.5</v>
      </c>
      <c r="Q65" s="75" t="s">
        <v>831</v>
      </c>
      <c r="R65" s="75" t="s">
        <v>831</v>
      </c>
    </row>
    <row r="66" spans="1:18" s="21" customFormat="1" ht="132" x14ac:dyDescent="0.25">
      <c r="A66" s="94" t="s">
        <v>815</v>
      </c>
      <c r="B66" s="26" t="s">
        <v>814</v>
      </c>
      <c r="C66" s="19" t="s">
        <v>812</v>
      </c>
      <c r="D66" s="73" t="s">
        <v>813</v>
      </c>
      <c r="E66" s="96" t="s">
        <v>47</v>
      </c>
      <c r="F66" s="93" t="s">
        <v>32</v>
      </c>
      <c r="G66" s="72"/>
      <c r="H66" s="72"/>
      <c r="I66" s="72"/>
      <c r="J66" s="72"/>
      <c r="K66" s="72"/>
      <c r="L66" s="72"/>
      <c r="M66" s="72">
        <v>0.2</v>
      </c>
      <c r="N66" s="72">
        <v>0.2</v>
      </c>
      <c r="O66" s="72">
        <v>0.2</v>
      </c>
      <c r="P66" s="72">
        <v>0.2</v>
      </c>
      <c r="Q66" s="75" t="s">
        <v>831</v>
      </c>
      <c r="R66" s="75" t="s">
        <v>831</v>
      </c>
    </row>
    <row r="67" spans="1:18" s="21" customFormat="1" ht="226.2" x14ac:dyDescent="0.25">
      <c r="A67" s="101" t="s">
        <v>816</v>
      </c>
      <c r="B67" s="112" t="s">
        <v>1780</v>
      </c>
      <c r="C67" s="19" t="s">
        <v>470</v>
      </c>
      <c r="D67" s="73" t="s">
        <v>1312</v>
      </c>
      <c r="E67" s="75" t="s">
        <v>86</v>
      </c>
      <c r="F67" s="93" t="s">
        <v>28</v>
      </c>
      <c r="G67" s="72"/>
      <c r="H67" s="72"/>
      <c r="I67" s="72"/>
      <c r="J67" s="72"/>
      <c r="K67" s="72"/>
      <c r="L67" s="72">
        <v>1.8720000000000001</v>
      </c>
      <c r="M67" s="72">
        <v>1.8720000000000001</v>
      </c>
      <c r="N67" s="72">
        <v>1.8720000000000001</v>
      </c>
      <c r="O67" s="72">
        <v>1.8720000000000001</v>
      </c>
      <c r="P67" s="72">
        <v>1.8720000000000001</v>
      </c>
      <c r="Q67" s="75" t="s">
        <v>83</v>
      </c>
      <c r="R67" s="28" t="s">
        <v>1318</v>
      </c>
    </row>
    <row r="68" spans="1:18" s="21" customFormat="1" ht="91.8" x14ac:dyDescent="0.25">
      <c r="A68" s="94" t="s">
        <v>817</v>
      </c>
      <c r="B68" s="110" t="s">
        <v>1779</v>
      </c>
      <c r="C68" s="19" t="s">
        <v>470</v>
      </c>
      <c r="D68" s="73" t="s">
        <v>1313</v>
      </c>
      <c r="E68" s="75" t="s">
        <v>86</v>
      </c>
      <c r="F68" s="93" t="s">
        <v>28</v>
      </c>
      <c r="G68" s="72"/>
      <c r="H68" s="72"/>
      <c r="I68" s="72"/>
      <c r="J68" s="72">
        <v>4.7519999999999998</v>
      </c>
      <c r="K68" s="72">
        <v>4.7519999999999998</v>
      </c>
      <c r="L68" s="72">
        <v>4.7519999999999998</v>
      </c>
      <c r="M68" s="72">
        <v>4.7519999999999998</v>
      </c>
      <c r="N68" s="72">
        <v>4.7519999999999998</v>
      </c>
      <c r="O68" s="72">
        <v>4.7519999999999998</v>
      </c>
      <c r="P68" s="72">
        <v>4.7519999999999998</v>
      </c>
      <c r="Q68" s="75" t="s">
        <v>83</v>
      </c>
      <c r="R68" s="28" t="s">
        <v>1318</v>
      </c>
    </row>
    <row r="69" spans="1:18" s="21" customFormat="1" ht="13.2" x14ac:dyDescent="0.25">
      <c r="A69" s="101" t="s">
        <v>818</v>
      </c>
      <c r="B69" s="26" t="s">
        <v>1681</v>
      </c>
      <c r="C69" s="19" t="s">
        <v>484</v>
      </c>
      <c r="D69" s="73" t="s">
        <v>1682</v>
      </c>
      <c r="E69" s="75" t="s">
        <v>86</v>
      </c>
      <c r="F69" s="93" t="s">
        <v>28</v>
      </c>
      <c r="G69" s="72">
        <v>1.79</v>
      </c>
      <c r="H69" s="72">
        <v>1.79</v>
      </c>
      <c r="I69" s="72">
        <v>1.79</v>
      </c>
      <c r="J69" s="72">
        <v>1.79</v>
      </c>
      <c r="K69" s="72">
        <v>1.79</v>
      </c>
      <c r="L69" s="72">
        <v>1.79</v>
      </c>
      <c r="M69" s="72">
        <v>1.79</v>
      </c>
      <c r="N69" s="72">
        <v>1.79</v>
      </c>
      <c r="O69" s="72">
        <v>1.79</v>
      </c>
      <c r="P69" s="72">
        <v>1.79</v>
      </c>
      <c r="Q69" s="28" t="s">
        <v>83</v>
      </c>
      <c r="R69" s="28" t="s">
        <v>83</v>
      </c>
    </row>
    <row r="70" spans="1:18" s="21" customFormat="1" ht="13.2" x14ac:dyDescent="0.25">
      <c r="A70" s="94" t="s">
        <v>819</v>
      </c>
      <c r="B70" s="67" t="s">
        <v>1683</v>
      </c>
      <c r="C70" s="19" t="s">
        <v>1684</v>
      </c>
      <c r="D70" s="73" t="s">
        <v>1685</v>
      </c>
      <c r="E70" s="75" t="s">
        <v>86</v>
      </c>
      <c r="F70" s="93" t="s">
        <v>28</v>
      </c>
      <c r="G70" s="72">
        <v>0.7</v>
      </c>
      <c r="H70" s="72">
        <v>0.7</v>
      </c>
      <c r="I70" s="72">
        <v>0.7</v>
      </c>
      <c r="J70" s="72">
        <v>0.7</v>
      </c>
      <c r="K70" s="72">
        <v>0.7</v>
      </c>
      <c r="L70" s="72">
        <v>0.7</v>
      </c>
      <c r="M70" s="72">
        <v>0.7</v>
      </c>
      <c r="N70" s="72">
        <v>0.7</v>
      </c>
      <c r="O70" s="72">
        <v>0.7</v>
      </c>
      <c r="P70" s="72">
        <v>0.7</v>
      </c>
      <c r="Q70" s="75" t="s">
        <v>83</v>
      </c>
      <c r="R70" s="28" t="s">
        <v>83</v>
      </c>
    </row>
    <row r="71" spans="1:18" s="21" customFormat="1" ht="26.4" x14ac:dyDescent="0.25">
      <c r="A71" s="101" t="s">
        <v>820</v>
      </c>
      <c r="B71" s="67" t="s">
        <v>1686</v>
      </c>
      <c r="C71" s="19" t="s">
        <v>1684</v>
      </c>
      <c r="D71" s="73" t="s">
        <v>1687</v>
      </c>
      <c r="E71" s="75" t="s">
        <v>86</v>
      </c>
      <c r="F71" s="93" t="s">
        <v>28</v>
      </c>
      <c r="G71" s="72">
        <v>0.01</v>
      </c>
      <c r="H71" s="72">
        <v>0.01</v>
      </c>
      <c r="I71" s="72">
        <v>0.01</v>
      </c>
      <c r="J71" s="72">
        <v>0.01</v>
      </c>
      <c r="K71" s="72">
        <v>0.01</v>
      </c>
      <c r="L71" s="72">
        <v>0.01</v>
      </c>
      <c r="M71" s="72">
        <v>0.01</v>
      </c>
      <c r="N71" s="72">
        <v>0.01</v>
      </c>
      <c r="O71" s="72">
        <v>0.01</v>
      </c>
      <c r="P71" s="72">
        <v>0.01</v>
      </c>
      <c r="Q71" s="75" t="s">
        <v>83</v>
      </c>
      <c r="R71" s="28" t="s">
        <v>83</v>
      </c>
    </row>
    <row r="72" spans="1:18" s="21" customFormat="1" ht="13.2" x14ac:dyDescent="0.25">
      <c r="A72" s="94" t="s">
        <v>821</v>
      </c>
      <c r="B72" s="67" t="s">
        <v>1688</v>
      </c>
      <c r="C72" s="19" t="s">
        <v>1684</v>
      </c>
      <c r="D72" s="73" t="s">
        <v>1689</v>
      </c>
      <c r="E72" s="75" t="s">
        <v>86</v>
      </c>
      <c r="F72" s="93" t="s">
        <v>28</v>
      </c>
      <c r="G72" s="118">
        <v>1E-4</v>
      </c>
      <c r="H72" s="118">
        <v>1E-4</v>
      </c>
      <c r="I72" s="118">
        <v>1E-4</v>
      </c>
      <c r="J72" s="118">
        <v>1E-4</v>
      </c>
      <c r="K72" s="118">
        <v>1E-4</v>
      </c>
      <c r="L72" s="118">
        <v>1E-4</v>
      </c>
      <c r="M72" s="118">
        <v>1E-4</v>
      </c>
      <c r="N72" s="118">
        <v>1E-4</v>
      </c>
      <c r="O72" s="118">
        <v>1E-4</v>
      </c>
      <c r="P72" s="118">
        <v>1E-4</v>
      </c>
      <c r="Q72" s="75" t="s">
        <v>83</v>
      </c>
      <c r="R72" s="28" t="s">
        <v>83</v>
      </c>
    </row>
    <row r="73" spans="1:18" s="21" customFormat="1" ht="13.2" x14ac:dyDescent="0.25">
      <c r="A73" s="101" t="s">
        <v>822</v>
      </c>
      <c r="B73" s="67" t="s">
        <v>1690</v>
      </c>
      <c r="C73" s="19" t="s">
        <v>1684</v>
      </c>
      <c r="D73" s="73" t="s">
        <v>1691</v>
      </c>
      <c r="E73" s="75" t="s">
        <v>86</v>
      </c>
      <c r="F73" s="93" t="s">
        <v>28</v>
      </c>
      <c r="G73" s="72">
        <v>1.61</v>
      </c>
      <c r="H73" s="72">
        <v>1.61</v>
      </c>
      <c r="I73" s="72">
        <v>1.61</v>
      </c>
      <c r="J73" s="72">
        <v>1.61</v>
      </c>
      <c r="K73" s="72">
        <v>1.61</v>
      </c>
      <c r="L73" s="72">
        <v>1.61</v>
      </c>
      <c r="M73" s="72">
        <v>1.61</v>
      </c>
      <c r="N73" s="72">
        <v>1.61</v>
      </c>
      <c r="O73" s="72">
        <v>1.61</v>
      </c>
      <c r="P73" s="72">
        <v>1.61</v>
      </c>
      <c r="Q73" s="75" t="s">
        <v>83</v>
      </c>
      <c r="R73" s="28" t="s">
        <v>83</v>
      </c>
    </row>
    <row r="74" spans="1:18" s="21" customFormat="1" ht="13.2" x14ac:dyDescent="0.25">
      <c r="A74" s="94" t="s">
        <v>823</v>
      </c>
      <c r="B74" s="67" t="s">
        <v>1683</v>
      </c>
      <c r="C74" s="19" t="s">
        <v>1684</v>
      </c>
      <c r="D74" s="73" t="s">
        <v>1692</v>
      </c>
      <c r="E74" s="75" t="s">
        <v>86</v>
      </c>
      <c r="F74" s="93" t="s">
        <v>28</v>
      </c>
      <c r="G74" s="72">
        <v>0.9</v>
      </c>
      <c r="H74" s="72">
        <v>0.9</v>
      </c>
      <c r="I74" s="72">
        <v>0.9</v>
      </c>
      <c r="J74" s="72">
        <v>0.9</v>
      </c>
      <c r="K74" s="72">
        <v>0.9</v>
      </c>
      <c r="L74" s="72">
        <v>0.9</v>
      </c>
      <c r="M74" s="72">
        <v>0.9</v>
      </c>
      <c r="N74" s="72">
        <v>0.9</v>
      </c>
      <c r="O74" s="72">
        <v>0.9</v>
      </c>
      <c r="P74" s="72">
        <v>0.9</v>
      </c>
      <c r="Q74" s="75" t="s">
        <v>83</v>
      </c>
      <c r="R74" s="28" t="s">
        <v>83</v>
      </c>
    </row>
    <row r="75" spans="1:18" s="21" customFormat="1" ht="13.2" x14ac:dyDescent="0.25">
      <c r="A75" s="101" t="s">
        <v>824</v>
      </c>
      <c r="B75" s="67" t="s">
        <v>1693</v>
      </c>
      <c r="C75" s="19" t="s">
        <v>1684</v>
      </c>
      <c r="D75" s="73" t="s">
        <v>1694</v>
      </c>
      <c r="E75" s="75" t="s">
        <v>86</v>
      </c>
      <c r="F75" s="93" t="s">
        <v>28</v>
      </c>
      <c r="G75" s="118">
        <v>1E-4</v>
      </c>
      <c r="H75" s="118">
        <v>1E-4</v>
      </c>
      <c r="I75" s="118">
        <v>1E-4</v>
      </c>
      <c r="J75" s="118">
        <v>1E-4</v>
      </c>
      <c r="K75" s="118">
        <v>1E-4</v>
      </c>
      <c r="L75" s="118">
        <v>1E-4</v>
      </c>
      <c r="M75" s="118">
        <v>1E-4</v>
      </c>
      <c r="N75" s="118">
        <v>1E-4</v>
      </c>
      <c r="O75" s="118">
        <v>1E-4</v>
      </c>
      <c r="P75" s="118">
        <v>1E-4</v>
      </c>
      <c r="Q75" s="75" t="s">
        <v>83</v>
      </c>
      <c r="R75" s="75" t="s">
        <v>83</v>
      </c>
    </row>
    <row r="76" spans="1:18" s="21" customFormat="1" ht="13.2" x14ac:dyDescent="0.25">
      <c r="A76" s="94" t="s">
        <v>825</v>
      </c>
      <c r="B76" s="67" t="s">
        <v>1695</v>
      </c>
      <c r="C76" s="19" t="s">
        <v>1684</v>
      </c>
      <c r="D76" s="73" t="s">
        <v>1696</v>
      </c>
      <c r="E76" s="75" t="s">
        <v>86</v>
      </c>
      <c r="F76" s="93" t="s">
        <v>28</v>
      </c>
      <c r="G76" s="118">
        <v>1E-4</v>
      </c>
      <c r="H76" s="118">
        <v>1E-4</v>
      </c>
      <c r="I76" s="118">
        <v>1E-4</v>
      </c>
      <c r="J76" s="118">
        <v>1E-4</v>
      </c>
      <c r="K76" s="118">
        <v>1E-4</v>
      </c>
      <c r="L76" s="118">
        <v>1E-4</v>
      </c>
      <c r="M76" s="118">
        <v>1E-4</v>
      </c>
      <c r="N76" s="118">
        <v>1E-4</v>
      </c>
      <c r="O76" s="118">
        <v>1E-4</v>
      </c>
      <c r="P76" s="118">
        <v>1E-4</v>
      </c>
      <c r="Q76" s="75" t="s">
        <v>83</v>
      </c>
      <c r="R76" s="75" t="s">
        <v>83</v>
      </c>
    </row>
    <row r="77" spans="1:18" s="21" customFormat="1" ht="13.2" x14ac:dyDescent="0.25">
      <c r="A77" s="101" t="s">
        <v>826</v>
      </c>
      <c r="B77" s="67" t="s">
        <v>1697</v>
      </c>
      <c r="C77" s="19" t="s">
        <v>1684</v>
      </c>
      <c r="D77" s="73" t="s">
        <v>1603</v>
      </c>
      <c r="E77" s="75" t="s">
        <v>86</v>
      </c>
      <c r="F77" s="93" t="s">
        <v>28</v>
      </c>
      <c r="G77" s="118">
        <v>1E-4</v>
      </c>
      <c r="H77" s="118">
        <v>1E-4</v>
      </c>
      <c r="I77" s="118">
        <v>1E-4</v>
      </c>
      <c r="J77" s="118">
        <v>1E-4</v>
      </c>
      <c r="K77" s="118">
        <v>1E-4</v>
      </c>
      <c r="L77" s="118">
        <v>1E-4</v>
      </c>
      <c r="M77" s="118">
        <v>1E-4</v>
      </c>
      <c r="N77" s="118">
        <v>1E-4</v>
      </c>
      <c r="O77" s="118">
        <v>1E-4</v>
      </c>
      <c r="P77" s="118">
        <v>1E-4</v>
      </c>
      <c r="Q77" s="75" t="s">
        <v>83</v>
      </c>
      <c r="R77" s="75" t="s">
        <v>83</v>
      </c>
    </row>
    <row r="78" spans="1:18" s="21" customFormat="1" ht="13.2" x14ac:dyDescent="0.25">
      <c r="A78" s="94" t="s">
        <v>827</v>
      </c>
      <c r="B78" s="67" t="s">
        <v>1697</v>
      </c>
      <c r="C78" s="19" t="s">
        <v>1684</v>
      </c>
      <c r="D78" s="73" t="s">
        <v>1698</v>
      </c>
      <c r="E78" s="75" t="s">
        <v>86</v>
      </c>
      <c r="F78" s="93" t="s">
        <v>28</v>
      </c>
      <c r="G78" s="72">
        <v>0.47</v>
      </c>
      <c r="H78" s="72">
        <v>0.47</v>
      </c>
      <c r="I78" s="72">
        <v>0.47</v>
      </c>
      <c r="J78" s="72">
        <v>0.47</v>
      </c>
      <c r="K78" s="72">
        <v>0.47</v>
      </c>
      <c r="L78" s="72">
        <v>0.47</v>
      </c>
      <c r="M78" s="72">
        <v>0.47</v>
      </c>
      <c r="N78" s="72">
        <v>0.47</v>
      </c>
      <c r="O78" s="72">
        <v>0.47</v>
      </c>
      <c r="P78" s="72">
        <v>0.47</v>
      </c>
      <c r="Q78" s="75" t="s">
        <v>83</v>
      </c>
      <c r="R78" s="75" t="s">
        <v>83</v>
      </c>
    </row>
    <row r="79" spans="1:18" s="21" customFormat="1" ht="13.2" x14ac:dyDescent="0.25">
      <c r="A79" s="101" t="s">
        <v>828</v>
      </c>
      <c r="B79" s="67" t="s">
        <v>1697</v>
      </c>
      <c r="C79" s="19" t="s">
        <v>1684</v>
      </c>
      <c r="D79" s="73" t="s">
        <v>1699</v>
      </c>
      <c r="E79" s="75" t="s">
        <v>86</v>
      </c>
      <c r="F79" s="93" t="s">
        <v>28</v>
      </c>
      <c r="G79" s="72">
        <v>0.4</v>
      </c>
      <c r="H79" s="72">
        <v>0.4</v>
      </c>
      <c r="I79" s="72">
        <v>0.4</v>
      </c>
      <c r="J79" s="72">
        <v>0.4</v>
      </c>
      <c r="K79" s="72">
        <v>0.4</v>
      </c>
      <c r="L79" s="72">
        <v>0.4</v>
      </c>
      <c r="M79" s="72">
        <v>0.4</v>
      </c>
      <c r="N79" s="72">
        <v>0.4</v>
      </c>
      <c r="O79" s="72">
        <v>0.4</v>
      </c>
      <c r="P79" s="72">
        <v>0.4</v>
      </c>
      <c r="Q79" s="75" t="s">
        <v>83</v>
      </c>
      <c r="R79" s="75" t="s">
        <v>83</v>
      </c>
    </row>
    <row r="80" spans="1:18" s="21" customFormat="1" ht="52.8" x14ac:dyDescent="0.25">
      <c r="A80" s="94" t="s">
        <v>829</v>
      </c>
      <c r="B80" s="67" t="s">
        <v>1700</v>
      </c>
      <c r="C80" s="19" t="s">
        <v>1684</v>
      </c>
      <c r="D80" s="73" t="s">
        <v>1611</v>
      </c>
      <c r="E80" s="75" t="s">
        <v>86</v>
      </c>
      <c r="F80" s="93" t="s">
        <v>28</v>
      </c>
      <c r="G80" s="118">
        <v>1E-4</v>
      </c>
      <c r="H80" s="118">
        <v>1E-4</v>
      </c>
      <c r="I80" s="118">
        <v>1E-4</v>
      </c>
      <c r="J80" s="118">
        <v>1E-4</v>
      </c>
      <c r="K80" s="118">
        <v>1E-4</v>
      </c>
      <c r="L80" s="118">
        <v>1E-4</v>
      </c>
      <c r="M80" s="118">
        <v>1E-4</v>
      </c>
      <c r="N80" s="118">
        <v>1E-4</v>
      </c>
      <c r="O80" s="118">
        <v>1E-4</v>
      </c>
      <c r="P80" s="118">
        <v>1E-4</v>
      </c>
      <c r="Q80" s="75" t="s">
        <v>83</v>
      </c>
      <c r="R80" s="75" t="s">
        <v>83</v>
      </c>
    </row>
    <row r="81" spans="1:18" s="21" customFormat="1" ht="13.2" x14ac:dyDescent="0.25">
      <c r="A81" s="101" t="s">
        <v>830</v>
      </c>
      <c r="B81" s="67" t="s">
        <v>1701</v>
      </c>
      <c r="C81" s="19" t="s">
        <v>470</v>
      </c>
      <c r="D81" s="73" t="s">
        <v>1702</v>
      </c>
      <c r="E81" s="75" t="s">
        <v>86</v>
      </c>
      <c r="F81" s="93" t="s">
        <v>28</v>
      </c>
      <c r="G81" s="90">
        <v>0.01</v>
      </c>
      <c r="H81" s="90">
        <v>0.01</v>
      </c>
      <c r="I81" s="90">
        <v>0.01</v>
      </c>
      <c r="J81" s="90">
        <v>0.01</v>
      </c>
      <c r="K81" s="90">
        <v>0.01</v>
      </c>
      <c r="L81" s="90">
        <v>0.01</v>
      </c>
      <c r="M81" s="90">
        <v>0.01</v>
      </c>
      <c r="N81" s="90">
        <v>0.01</v>
      </c>
      <c r="O81" s="90">
        <v>0.01</v>
      </c>
      <c r="P81" s="90">
        <v>0.01</v>
      </c>
      <c r="Q81" s="75" t="s">
        <v>83</v>
      </c>
      <c r="R81" s="75" t="s">
        <v>83</v>
      </c>
    </row>
    <row r="82" spans="1:18" s="21" customFormat="1" ht="13.2" x14ac:dyDescent="0.25">
      <c r="A82" s="94" t="s">
        <v>1314</v>
      </c>
      <c r="B82" s="67" t="s">
        <v>1703</v>
      </c>
      <c r="C82" s="19" t="s">
        <v>470</v>
      </c>
      <c r="D82" s="73" t="s">
        <v>1704</v>
      </c>
      <c r="E82" s="75" t="s">
        <v>86</v>
      </c>
      <c r="F82" s="93" t="s">
        <v>28</v>
      </c>
      <c r="G82" s="72">
        <v>1.1299999999999999</v>
      </c>
      <c r="H82" s="72">
        <v>1.1299999999999999</v>
      </c>
      <c r="I82" s="72">
        <v>1.1299999999999999</v>
      </c>
      <c r="J82" s="72">
        <v>1.1299999999999999</v>
      </c>
      <c r="K82" s="72">
        <v>1.1299999999999999</v>
      </c>
      <c r="L82" s="72">
        <v>1.1299999999999999</v>
      </c>
      <c r="M82" s="72">
        <v>1.1299999999999999</v>
      </c>
      <c r="N82" s="72">
        <v>1.1299999999999999</v>
      </c>
      <c r="O82" s="72">
        <v>1.1299999999999999</v>
      </c>
      <c r="P82" s="72">
        <v>1.1299999999999999</v>
      </c>
      <c r="Q82" s="75" t="s">
        <v>83</v>
      </c>
      <c r="R82" s="75" t="s">
        <v>83</v>
      </c>
    </row>
    <row r="83" spans="1:18" s="21" customFormat="1" ht="13.2" x14ac:dyDescent="0.25">
      <c r="A83" s="101" t="s">
        <v>1315</v>
      </c>
      <c r="B83" s="67" t="s">
        <v>1705</v>
      </c>
      <c r="C83" s="19" t="s">
        <v>470</v>
      </c>
      <c r="D83" s="73" t="s">
        <v>1706</v>
      </c>
      <c r="E83" s="75" t="s">
        <v>86</v>
      </c>
      <c r="F83" s="93" t="s">
        <v>28</v>
      </c>
      <c r="G83" s="72">
        <v>0.48</v>
      </c>
      <c r="H83" s="72">
        <v>0.48</v>
      </c>
      <c r="I83" s="72">
        <v>0.48</v>
      </c>
      <c r="J83" s="72">
        <v>0.48</v>
      </c>
      <c r="K83" s="72">
        <v>0.48</v>
      </c>
      <c r="L83" s="72">
        <v>0.48</v>
      </c>
      <c r="M83" s="72">
        <v>0.48</v>
      </c>
      <c r="N83" s="72">
        <v>0.48</v>
      </c>
      <c r="O83" s="72">
        <v>0.48</v>
      </c>
      <c r="P83" s="72">
        <v>0.48</v>
      </c>
      <c r="Q83" s="75" t="s">
        <v>83</v>
      </c>
      <c r="R83" s="75" t="s">
        <v>83</v>
      </c>
    </row>
    <row r="84" spans="1:18" s="21" customFormat="1" ht="13.2" x14ac:dyDescent="0.25">
      <c r="A84" s="94" t="s">
        <v>1316</v>
      </c>
      <c r="B84" s="67" t="s">
        <v>1707</v>
      </c>
      <c r="C84" s="19" t="s">
        <v>1708</v>
      </c>
      <c r="D84" s="73" t="s">
        <v>1709</v>
      </c>
      <c r="E84" s="75" t="s">
        <v>86</v>
      </c>
      <c r="F84" s="93" t="s">
        <v>28</v>
      </c>
      <c r="G84" s="72">
        <v>0.88</v>
      </c>
      <c r="H84" s="72">
        <v>0.88</v>
      </c>
      <c r="I84" s="72">
        <v>0.88</v>
      </c>
      <c r="J84" s="72">
        <v>0.88</v>
      </c>
      <c r="K84" s="72">
        <v>0.88</v>
      </c>
      <c r="L84" s="72">
        <v>0.88</v>
      </c>
      <c r="M84" s="72">
        <v>0.88</v>
      </c>
      <c r="N84" s="72">
        <v>0.88</v>
      </c>
      <c r="O84" s="72">
        <v>0.88</v>
      </c>
      <c r="P84" s="72">
        <v>0.88</v>
      </c>
      <c r="Q84" s="75" t="s">
        <v>83</v>
      </c>
      <c r="R84" s="75" t="s">
        <v>83</v>
      </c>
    </row>
    <row r="85" spans="1:18" s="21" customFormat="1" ht="13.2" x14ac:dyDescent="0.25">
      <c r="A85" s="101" t="s">
        <v>1317</v>
      </c>
      <c r="B85" s="67" t="s">
        <v>1710</v>
      </c>
      <c r="C85" s="19" t="s">
        <v>1708</v>
      </c>
      <c r="D85" s="73" t="s">
        <v>1711</v>
      </c>
      <c r="E85" s="75" t="s">
        <v>86</v>
      </c>
      <c r="F85" s="93" t="s">
        <v>28</v>
      </c>
      <c r="G85" s="72">
        <v>0.03</v>
      </c>
      <c r="H85" s="72">
        <v>0.03</v>
      </c>
      <c r="I85" s="72">
        <v>0.03</v>
      </c>
      <c r="J85" s="72">
        <v>0.03</v>
      </c>
      <c r="K85" s="72">
        <v>0.03</v>
      </c>
      <c r="L85" s="72">
        <v>0.03</v>
      </c>
      <c r="M85" s="72">
        <v>0.03</v>
      </c>
      <c r="N85" s="72">
        <v>0.03</v>
      </c>
      <c r="O85" s="72">
        <v>0.03</v>
      </c>
      <c r="P85" s="72">
        <v>0.03</v>
      </c>
      <c r="Q85" s="75" t="s">
        <v>83</v>
      </c>
      <c r="R85" s="75" t="s">
        <v>83</v>
      </c>
    </row>
    <row r="86" spans="1:18" s="21" customFormat="1" ht="26.4" x14ac:dyDescent="0.25">
      <c r="A86" s="94" t="s">
        <v>1781</v>
      </c>
      <c r="B86" s="67" t="s">
        <v>1712</v>
      </c>
      <c r="C86" s="19" t="s">
        <v>1708</v>
      </c>
      <c r="D86" s="73" t="s">
        <v>1713</v>
      </c>
      <c r="E86" s="75" t="s">
        <v>86</v>
      </c>
      <c r="F86" s="93" t="s">
        <v>28</v>
      </c>
      <c r="G86" s="72">
        <v>1.45</v>
      </c>
      <c r="H86" s="72">
        <v>1.45</v>
      </c>
      <c r="I86" s="72">
        <v>1.45</v>
      </c>
      <c r="J86" s="72">
        <v>1.45</v>
      </c>
      <c r="K86" s="72">
        <v>1.45</v>
      </c>
      <c r="L86" s="72">
        <v>1.45</v>
      </c>
      <c r="M86" s="72">
        <v>1.45</v>
      </c>
      <c r="N86" s="72">
        <v>1.45</v>
      </c>
      <c r="O86" s="72">
        <v>1.45</v>
      </c>
      <c r="P86" s="72">
        <v>1.45</v>
      </c>
      <c r="Q86" s="75" t="s">
        <v>83</v>
      </c>
      <c r="R86" s="75" t="s">
        <v>83</v>
      </c>
    </row>
    <row r="87" spans="1:18" s="21" customFormat="1" ht="13.2" x14ac:dyDescent="0.25">
      <c r="A87" s="101" t="s">
        <v>1782</v>
      </c>
      <c r="B87" s="67" t="s">
        <v>1714</v>
      </c>
      <c r="C87" s="19" t="s">
        <v>1715</v>
      </c>
      <c r="D87" s="73" t="s">
        <v>1716</v>
      </c>
      <c r="E87" s="75" t="s">
        <v>86</v>
      </c>
      <c r="F87" s="93" t="s">
        <v>28</v>
      </c>
      <c r="G87" s="72">
        <v>0.53</v>
      </c>
      <c r="H87" s="72">
        <v>0.53</v>
      </c>
      <c r="I87" s="72">
        <v>0.53</v>
      </c>
      <c r="J87" s="72">
        <v>0.53</v>
      </c>
      <c r="K87" s="72">
        <v>0.53</v>
      </c>
      <c r="L87" s="72">
        <v>0.53</v>
      </c>
      <c r="M87" s="72">
        <v>0.53</v>
      </c>
      <c r="N87" s="72">
        <v>0.53</v>
      </c>
      <c r="O87" s="72">
        <v>0.53</v>
      </c>
      <c r="P87" s="72">
        <v>0.53</v>
      </c>
      <c r="Q87" s="75" t="s">
        <v>83</v>
      </c>
      <c r="R87" s="75" t="s">
        <v>83</v>
      </c>
    </row>
    <row r="88" spans="1:18" s="21" customFormat="1" ht="13.2" x14ac:dyDescent="0.25">
      <c r="A88" s="94" t="s">
        <v>1783</v>
      </c>
      <c r="B88" s="67" t="s">
        <v>1717</v>
      </c>
      <c r="C88" s="19" t="s">
        <v>1715</v>
      </c>
      <c r="D88" s="73" t="s">
        <v>1718</v>
      </c>
      <c r="E88" s="75" t="s">
        <v>86</v>
      </c>
      <c r="F88" s="93" t="s">
        <v>28</v>
      </c>
      <c r="G88" s="72">
        <v>0.12</v>
      </c>
      <c r="H88" s="72">
        <v>0.12</v>
      </c>
      <c r="I88" s="72">
        <v>0.12</v>
      </c>
      <c r="J88" s="72">
        <v>0.12</v>
      </c>
      <c r="K88" s="72">
        <v>0.12</v>
      </c>
      <c r="L88" s="72">
        <v>0.12</v>
      </c>
      <c r="M88" s="72">
        <v>0.12</v>
      </c>
      <c r="N88" s="72">
        <v>0.12</v>
      </c>
      <c r="O88" s="72">
        <v>0.12</v>
      </c>
      <c r="P88" s="72">
        <v>0.12</v>
      </c>
      <c r="Q88" s="75" t="s">
        <v>83</v>
      </c>
      <c r="R88" s="75" t="s">
        <v>83</v>
      </c>
    </row>
    <row r="89" spans="1:18" s="21" customFormat="1" ht="13.2" x14ac:dyDescent="0.25">
      <c r="A89" s="101" t="s">
        <v>1784</v>
      </c>
      <c r="B89" s="67" t="s">
        <v>1719</v>
      </c>
      <c r="C89" s="19" t="s">
        <v>1715</v>
      </c>
      <c r="D89" s="73" t="s">
        <v>1720</v>
      </c>
      <c r="E89" s="75" t="s">
        <v>86</v>
      </c>
      <c r="F89" s="93" t="s">
        <v>28</v>
      </c>
      <c r="G89" s="72">
        <v>0.32</v>
      </c>
      <c r="H89" s="72">
        <v>0.32</v>
      </c>
      <c r="I89" s="72">
        <v>0.32</v>
      </c>
      <c r="J89" s="72">
        <v>0.32</v>
      </c>
      <c r="K89" s="72">
        <v>0.32</v>
      </c>
      <c r="L89" s="72">
        <v>0.32</v>
      </c>
      <c r="M89" s="72">
        <v>0.32</v>
      </c>
      <c r="N89" s="72">
        <v>0.32</v>
      </c>
      <c r="O89" s="72">
        <v>0.32</v>
      </c>
      <c r="P89" s="72">
        <v>0.32</v>
      </c>
      <c r="Q89" s="75" t="s">
        <v>83</v>
      </c>
      <c r="R89" s="75" t="s">
        <v>83</v>
      </c>
    </row>
    <row r="90" spans="1:18" s="21" customFormat="1" ht="13.2" x14ac:dyDescent="0.25">
      <c r="A90" s="94" t="s">
        <v>1785</v>
      </c>
      <c r="B90" s="67" t="s">
        <v>1721</v>
      </c>
      <c r="C90" s="19" t="s">
        <v>1722</v>
      </c>
      <c r="D90" s="73" t="s">
        <v>1723</v>
      </c>
      <c r="E90" s="75" t="s">
        <v>86</v>
      </c>
      <c r="F90" s="93" t="s">
        <v>28</v>
      </c>
      <c r="G90" s="72">
        <v>0.03</v>
      </c>
      <c r="H90" s="72">
        <v>0.03</v>
      </c>
      <c r="I90" s="72">
        <v>0.03</v>
      </c>
      <c r="J90" s="72">
        <v>0.03</v>
      </c>
      <c r="K90" s="72">
        <v>0.03</v>
      </c>
      <c r="L90" s="72">
        <v>0.03</v>
      </c>
      <c r="M90" s="72">
        <v>0.03</v>
      </c>
      <c r="N90" s="72">
        <v>0.03</v>
      </c>
      <c r="O90" s="72">
        <v>0.03</v>
      </c>
      <c r="P90" s="72">
        <v>0.03</v>
      </c>
      <c r="Q90" s="75" t="s">
        <v>83</v>
      </c>
      <c r="R90" s="75" t="s">
        <v>83</v>
      </c>
    </row>
    <row r="91" spans="1:18" s="21" customFormat="1" ht="13.2" x14ac:dyDescent="0.25">
      <c r="A91" s="101" t="s">
        <v>1786</v>
      </c>
      <c r="B91" s="67" t="s">
        <v>1724</v>
      </c>
      <c r="C91" s="19" t="s">
        <v>1722</v>
      </c>
      <c r="D91" s="73" t="s">
        <v>1725</v>
      </c>
      <c r="E91" s="75" t="s">
        <v>86</v>
      </c>
      <c r="F91" s="93" t="s">
        <v>28</v>
      </c>
      <c r="G91" s="72">
        <v>0.01</v>
      </c>
      <c r="H91" s="72">
        <v>0.01</v>
      </c>
      <c r="I91" s="72">
        <v>0.01</v>
      </c>
      <c r="J91" s="72">
        <v>0.01</v>
      </c>
      <c r="K91" s="72">
        <v>0.01</v>
      </c>
      <c r="L91" s="72">
        <v>0.01</v>
      </c>
      <c r="M91" s="72">
        <v>0.01</v>
      </c>
      <c r="N91" s="72">
        <v>0.01</v>
      </c>
      <c r="O91" s="72">
        <v>0.01</v>
      </c>
      <c r="P91" s="72">
        <v>0.01</v>
      </c>
      <c r="Q91" s="75" t="s">
        <v>83</v>
      </c>
      <c r="R91" s="75" t="s">
        <v>83</v>
      </c>
    </row>
    <row r="92" spans="1:18" s="21" customFormat="1" ht="13.2" x14ac:dyDescent="0.25">
      <c r="A92" s="94" t="s">
        <v>1787</v>
      </c>
      <c r="B92" s="67" t="s">
        <v>1726</v>
      </c>
      <c r="C92" s="19" t="s">
        <v>1684</v>
      </c>
      <c r="D92" s="73" t="s">
        <v>1727</v>
      </c>
      <c r="E92" s="75" t="s">
        <v>86</v>
      </c>
      <c r="F92" s="93" t="s">
        <v>28</v>
      </c>
      <c r="G92" s="72">
        <v>0.37</v>
      </c>
      <c r="H92" s="72">
        <v>0.37</v>
      </c>
      <c r="I92" s="72">
        <v>0.37</v>
      </c>
      <c r="J92" s="72">
        <v>0.37</v>
      </c>
      <c r="K92" s="72">
        <v>0.37</v>
      </c>
      <c r="L92" s="72">
        <v>0.37</v>
      </c>
      <c r="M92" s="72">
        <v>0.37</v>
      </c>
      <c r="N92" s="72">
        <v>0.37</v>
      </c>
      <c r="O92" s="72">
        <v>0.37</v>
      </c>
      <c r="P92" s="72">
        <v>0.37</v>
      </c>
      <c r="Q92" s="75" t="s">
        <v>83</v>
      </c>
      <c r="R92" s="75" t="s">
        <v>1728</v>
      </c>
    </row>
    <row r="93" spans="1:18" s="21" customFormat="1" ht="13.2" x14ac:dyDescent="0.25">
      <c r="A93" s="101" t="s">
        <v>1788</v>
      </c>
      <c r="B93" s="67" t="s">
        <v>1726</v>
      </c>
      <c r="C93" s="19" t="s">
        <v>1684</v>
      </c>
      <c r="D93" s="73" t="s">
        <v>1729</v>
      </c>
      <c r="E93" s="75" t="s">
        <v>86</v>
      </c>
      <c r="F93" s="93" t="s">
        <v>28</v>
      </c>
      <c r="G93" s="118">
        <v>1E-4</v>
      </c>
      <c r="H93" s="118">
        <v>1E-4</v>
      </c>
      <c r="I93" s="118">
        <v>1E-4</v>
      </c>
      <c r="J93" s="118">
        <v>1E-4</v>
      </c>
      <c r="K93" s="118">
        <v>1E-4</v>
      </c>
      <c r="L93" s="118">
        <v>1E-4</v>
      </c>
      <c r="M93" s="118">
        <v>1E-4</v>
      </c>
      <c r="N93" s="118">
        <v>1E-4</v>
      </c>
      <c r="O93" s="118">
        <v>1E-4</v>
      </c>
      <c r="P93" s="118">
        <v>1E-4</v>
      </c>
      <c r="Q93" s="75" t="s">
        <v>83</v>
      </c>
      <c r="R93" s="75" t="s">
        <v>1728</v>
      </c>
    </row>
    <row r="94" spans="1:18" s="21" customFormat="1" ht="26.4" x14ac:dyDescent="0.25">
      <c r="A94" s="94" t="s">
        <v>1789</v>
      </c>
      <c r="B94" s="67" t="s">
        <v>1730</v>
      </c>
      <c r="C94" s="19" t="s">
        <v>1715</v>
      </c>
      <c r="D94" s="73" t="s">
        <v>1731</v>
      </c>
      <c r="E94" s="75" t="s">
        <v>86</v>
      </c>
      <c r="F94" s="93" t="s">
        <v>28</v>
      </c>
      <c r="G94" s="72">
        <v>0.12</v>
      </c>
      <c r="H94" s="72">
        <v>0.12</v>
      </c>
      <c r="I94" s="72">
        <v>0.12</v>
      </c>
      <c r="J94" s="72">
        <v>0.12</v>
      </c>
      <c r="K94" s="72">
        <v>0.12</v>
      </c>
      <c r="L94" s="72">
        <v>0.12</v>
      </c>
      <c r="M94" s="72">
        <v>0.12</v>
      </c>
      <c r="N94" s="72">
        <v>0.12</v>
      </c>
      <c r="O94" s="72">
        <v>0.12</v>
      </c>
      <c r="P94" s="72">
        <v>0.12</v>
      </c>
      <c r="Q94" s="75" t="s">
        <v>83</v>
      </c>
      <c r="R94" s="75" t="s">
        <v>1732</v>
      </c>
    </row>
    <row r="95" spans="1:18" s="21" customFormat="1" ht="39.6" x14ac:dyDescent="0.25">
      <c r="A95" s="101" t="s">
        <v>1790</v>
      </c>
      <c r="B95" s="67" t="s">
        <v>1733</v>
      </c>
      <c r="C95" s="19" t="s">
        <v>1715</v>
      </c>
      <c r="D95" s="73" t="s">
        <v>1734</v>
      </c>
      <c r="E95" s="75" t="s">
        <v>86</v>
      </c>
      <c r="F95" s="93" t="s">
        <v>28</v>
      </c>
      <c r="G95" s="72">
        <v>0.7</v>
      </c>
      <c r="H95" s="72">
        <v>0.7</v>
      </c>
      <c r="I95" s="72">
        <v>0.7</v>
      </c>
      <c r="J95" s="72">
        <v>0.7</v>
      </c>
      <c r="K95" s="72">
        <v>0.7</v>
      </c>
      <c r="L95" s="72">
        <v>0.7</v>
      </c>
      <c r="M95" s="72">
        <v>0.7</v>
      </c>
      <c r="N95" s="72">
        <v>0.7</v>
      </c>
      <c r="O95" s="72">
        <v>0.7</v>
      </c>
      <c r="P95" s="72">
        <v>0.7</v>
      </c>
      <c r="Q95" s="75" t="s">
        <v>83</v>
      </c>
      <c r="R95" s="75" t="s">
        <v>1732</v>
      </c>
    </row>
    <row r="96" spans="1:18" s="21" customFormat="1" ht="13.2" x14ac:dyDescent="0.25">
      <c r="A96" s="94" t="s">
        <v>1791</v>
      </c>
      <c r="B96" s="67" t="s">
        <v>1735</v>
      </c>
      <c r="C96" s="19" t="s">
        <v>1715</v>
      </c>
      <c r="D96" s="73" t="s">
        <v>1736</v>
      </c>
      <c r="E96" s="75" t="s">
        <v>86</v>
      </c>
      <c r="F96" s="93" t="s">
        <v>28</v>
      </c>
      <c r="G96" s="118">
        <v>1E-4</v>
      </c>
      <c r="H96" s="118">
        <v>1E-4</v>
      </c>
      <c r="I96" s="118">
        <v>1E-4</v>
      </c>
      <c r="J96" s="118">
        <v>1E-4</v>
      </c>
      <c r="K96" s="118">
        <v>1E-4</v>
      </c>
      <c r="L96" s="118">
        <v>1E-4</v>
      </c>
      <c r="M96" s="118">
        <v>1E-4</v>
      </c>
      <c r="N96" s="118">
        <v>1E-4</v>
      </c>
      <c r="O96" s="118">
        <v>1E-4</v>
      </c>
      <c r="P96" s="118">
        <v>1E-4</v>
      </c>
      <c r="Q96" s="75" t="s">
        <v>83</v>
      </c>
      <c r="R96" s="75" t="s">
        <v>1732</v>
      </c>
    </row>
    <row r="97" spans="1:18" s="21" customFormat="1" ht="13.2" x14ac:dyDescent="0.25">
      <c r="A97" s="101" t="s">
        <v>1792</v>
      </c>
      <c r="B97" s="67" t="s">
        <v>1735</v>
      </c>
      <c r="C97" s="19" t="s">
        <v>1715</v>
      </c>
      <c r="D97" s="73" t="s">
        <v>1737</v>
      </c>
      <c r="E97" s="75" t="s">
        <v>86</v>
      </c>
      <c r="F97" s="93" t="s">
        <v>28</v>
      </c>
      <c r="G97" s="72">
        <v>0.81</v>
      </c>
      <c r="H97" s="72">
        <v>0.81</v>
      </c>
      <c r="I97" s="72">
        <v>0.81</v>
      </c>
      <c r="J97" s="72">
        <v>0.81</v>
      </c>
      <c r="K97" s="72">
        <v>0.81</v>
      </c>
      <c r="L97" s="72">
        <v>0.81</v>
      </c>
      <c r="M97" s="72">
        <v>0.81</v>
      </c>
      <c r="N97" s="72">
        <v>0.81</v>
      </c>
      <c r="O97" s="72">
        <v>0.81</v>
      </c>
      <c r="P97" s="72">
        <v>0.81</v>
      </c>
      <c r="Q97" s="75" t="s">
        <v>83</v>
      </c>
      <c r="R97" s="75" t="s">
        <v>1732</v>
      </c>
    </row>
    <row r="98" spans="1:18" s="21" customFormat="1" ht="13.2" x14ac:dyDescent="0.25">
      <c r="A98" s="94" t="s">
        <v>1793</v>
      </c>
      <c r="B98" s="67" t="s">
        <v>1735</v>
      </c>
      <c r="C98" s="19" t="s">
        <v>1715</v>
      </c>
      <c r="D98" s="73" t="s">
        <v>1738</v>
      </c>
      <c r="E98" s="75" t="s">
        <v>86</v>
      </c>
      <c r="F98" s="93" t="s">
        <v>28</v>
      </c>
      <c r="G98" s="72">
        <v>0.1</v>
      </c>
      <c r="H98" s="72">
        <v>0.1</v>
      </c>
      <c r="I98" s="72">
        <v>0.1</v>
      </c>
      <c r="J98" s="72">
        <v>0.1</v>
      </c>
      <c r="K98" s="72">
        <v>0.1</v>
      </c>
      <c r="L98" s="72">
        <v>0.1</v>
      </c>
      <c r="M98" s="72">
        <v>0.1</v>
      </c>
      <c r="N98" s="72">
        <v>0.1</v>
      </c>
      <c r="O98" s="72">
        <v>0.1</v>
      </c>
      <c r="P98" s="72">
        <v>0.1</v>
      </c>
      <c r="Q98" s="75" t="s">
        <v>83</v>
      </c>
      <c r="R98" s="75" t="s">
        <v>1732</v>
      </c>
    </row>
    <row r="99" spans="1:18" s="21" customFormat="1" ht="84" x14ac:dyDescent="0.25">
      <c r="A99" s="101" t="s">
        <v>1794</v>
      </c>
      <c r="B99" s="113" t="s">
        <v>1739</v>
      </c>
      <c r="C99" s="19" t="s">
        <v>1715</v>
      </c>
      <c r="D99" s="73" t="s">
        <v>1740</v>
      </c>
      <c r="E99" s="75" t="s">
        <v>86</v>
      </c>
      <c r="F99" s="93" t="s">
        <v>28</v>
      </c>
      <c r="G99" s="72">
        <v>0.31</v>
      </c>
      <c r="H99" s="72">
        <v>0.31</v>
      </c>
      <c r="I99" s="72">
        <v>0.31</v>
      </c>
      <c r="J99" s="72">
        <v>0.31</v>
      </c>
      <c r="K99" s="72">
        <v>0.31</v>
      </c>
      <c r="L99" s="72">
        <v>0.31</v>
      </c>
      <c r="M99" s="72">
        <v>0.31</v>
      </c>
      <c r="N99" s="72">
        <v>0.31</v>
      </c>
      <c r="O99" s="72">
        <v>0.31</v>
      </c>
      <c r="P99" s="72">
        <v>0.31</v>
      </c>
      <c r="Q99" s="75" t="s">
        <v>83</v>
      </c>
      <c r="R99" s="75" t="s">
        <v>1732</v>
      </c>
    </row>
    <row r="100" spans="1:18" s="21" customFormat="1" ht="13.2" x14ac:dyDescent="0.25">
      <c r="A100" s="94" t="s">
        <v>1795</v>
      </c>
      <c r="B100" s="67" t="s">
        <v>1735</v>
      </c>
      <c r="C100" s="19" t="s">
        <v>1715</v>
      </c>
      <c r="D100" s="73" t="s">
        <v>1741</v>
      </c>
      <c r="E100" s="75" t="s">
        <v>86</v>
      </c>
      <c r="F100" s="93" t="s">
        <v>28</v>
      </c>
      <c r="G100" s="72">
        <v>0.16</v>
      </c>
      <c r="H100" s="72">
        <v>0.16</v>
      </c>
      <c r="I100" s="72">
        <v>0.16</v>
      </c>
      <c r="J100" s="72">
        <v>0.16</v>
      </c>
      <c r="K100" s="72">
        <v>0.16</v>
      </c>
      <c r="L100" s="72">
        <v>0.16</v>
      </c>
      <c r="M100" s="72">
        <v>0.16</v>
      </c>
      <c r="N100" s="72">
        <v>0.16</v>
      </c>
      <c r="O100" s="72">
        <v>0.16</v>
      </c>
      <c r="P100" s="72">
        <v>0.16</v>
      </c>
      <c r="Q100" s="75" t="s">
        <v>83</v>
      </c>
      <c r="R100" s="75" t="s">
        <v>1732</v>
      </c>
    </row>
    <row r="101" spans="1:18" s="21" customFormat="1" ht="13.2" x14ac:dyDescent="0.25">
      <c r="A101" s="101" t="s">
        <v>1796</v>
      </c>
      <c r="B101" s="67" t="s">
        <v>1735</v>
      </c>
      <c r="C101" s="19" t="s">
        <v>1715</v>
      </c>
      <c r="D101" s="73" t="s">
        <v>1742</v>
      </c>
      <c r="E101" s="75" t="s">
        <v>86</v>
      </c>
      <c r="F101" s="93" t="s">
        <v>28</v>
      </c>
      <c r="G101" s="72">
        <v>0.23</v>
      </c>
      <c r="H101" s="72">
        <v>0.23</v>
      </c>
      <c r="I101" s="72">
        <v>0.23</v>
      </c>
      <c r="J101" s="72">
        <v>0.23</v>
      </c>
      <c r="K101" s="72">
        <v>0.23</v>
      </c>
      <c r="L101" s="72">
        <v>0.23</v>
      </c>
      <c r="M101" s="72">
        <v>0.23</v>
      </c>
      <c r="N101" s="72">
        <v>0.23</v>
      </c>
      <c r="O101" s="72">
        <v>0.23</v>
      </c>
      <c r="P101" s="72">
        <v>0.23</v>
      </c>
      <c r="Q101" s="75" t="s">
        <v>83</v>
      </c>
      <c r="R101" s="75" t="s">
        <v>1732</v>
      </c>
    </row>
    <row r="102" spans="1:18" s="21" customFormat="1" ht="13.2" x14ac:dyDescent="0.25">
      <c r="A102" s="94" t="s">
        <v>1797</v>
      </c>
      <c r="B102" s="67" t="s">
        <v>1735</v>
      </c>
      <c r="C102" s="19" t="s">
        <v>1715</v>
      </c>
      <c r="D102" s="73" t="s">
        <v>1743</v>
      </c>
      <c r="E102" s="75" t="s">
        <v>86</v>
      </c>
      <c r="F102" s="93" t="s">
        <v>28</v>
      </c>
      <c r="G102" s="72">
        <v>0.72</v>
      </c>
      <c r="H102" s="72">
        <v>0.72</v>
      </c>
      <c r="I102" s="72">
        <v>0.72</v>
      </c>
      <c r="J102" s="72">
        <v>0.72</v>
      </c>
      <c r="K102" s="72">
        <v>0.72</v>
      </c>
      <c r="L102" s="72">
        <v>0.72</v>
      </c>
      <c r="M102" s="72">
        <v>0.72</v>
      </c>
      <c r="N102" s="72">
        <v>0.72</v>
      </c>
      <c r="O102" s="72">
        <v>0.72</v>
      </c>
      <c r="P102" s="72">
        <v>0.72</v>
      </c>
      <c r="Q102" s="75" t="s">
        <v>83</v>
      </c>
      <c r="R102" s="75" t="s">
        <v>1732</v>
      </c>
    </row>
    <row r="103" spans="1:18" s="21" customFormat="1" ht="13.2" x14ac:dyDescent="0.25">
      <c r="A103" s="101" t="s">
        <v>1798</v>
      </c>
      <c r="B103" s="67" t="s">
        <v>1735</v>
      </c>
      <c r="C103" s="19" t="s">
        <v>1715</v>
      </c>
      <c r="D103" s="73" t="s">
        <v>1744</v>
      </c>
      <c r="E103" s="75" t="s">
        <v>86</v>
      </c>
      <c r="F103" s="93" t="s">
        <v>28</v>
      </c>
      <c r="G103" s="72">
        <v>0.56000000000000005</v>
      </c>
      <c r="H103" s="72">
        <v>0.56000000000000005</v>
      </c>
      <c r="I103" s="72">
        <v>0.56000000000000005</v>
      </c>
      <c r="J103" s="72">
        <v>0.56000000000000005</v>
      </c>
      <c r="K103" s="72">
        <v>0.56000000000000005</v>
      </c>
      <c r="L103" s="72">
        <v>0.56000000000000005</v>
      </c>
      <c r="M103" s="72">
        <v>0.56000000000000005</v>
      </c>
      <c r="N103" s="72">
        <v>0.56000000000000005</v>
      </c>
      <c r="O103" s="72">
        <v>0.56000000000000005</v>
      </c>
      <c r="P103" s="72">
        <v>0.56000000000000005</v>
      </c>
      <c r="Q103" s="75" t="s">
        <v>83</v>
      </c>
      <c r="R103" s="75" t="s">
        <v>1732</v>
      </c>
    </row>
    <row r="104" spans="1:18" s="21" customFormat="1" ht="13.2" x14ac:dyDescent="0.25">
      <c r="A104" s="94" t="s">
        <v>1799</v>
      </c>
      <c r="B104" s="67" t="s">
        <v>1735</v>
      </c>
      <c r="C104" s="19" t="s">
        <v>1715</v>
      </c>
      <c r="D104" s="73" t="s">
        <v>1745</v>
      </c>
      <c r="E104" s="75" t="s">
        <v>86</v>
      </c>
      <c r="F104" s="93" t="s">
        <v>28</v>
      </c>
      <c r="G104" s="72">
        <v>0.63</v>
      </c>
      <c r="H104" s="72">
        <v>0.63</v>
      </c>
      <c r="I104" s="72">
        <v>0.63</v>
      </c>
      <c r="J104" s="72">
        <v>0.63</v>
      </c>
      <c r="K104" s="72">
        <v>0.63</v>
      </c>
      <c r="L104" s="72">
        <v>0.63</v>
      </c>
      <c r="M104" s="72">
        <v>0.63</v>
      </c>
      <c r="N104" s="72">
        <v>0.63</v>
      </c>
      <c r="O104" s="72">
        <v>0.63</v>
      </c>
      <c r="P104" s="72">
        <v>0.63</v>
      </c>
      <c r="Q104" s="75" t="s">
        <v>83</v>
      </c>
      <c r="R104" s="75" t="s">
        <v>1732</v>
      </c>
    </row>
    <row r="105" spans="1:18" s="21" customFormat="1" ht="13.2" x14ac:dyDescent="0.25">
      <c r="A105" s="101" t="s">
        <v>1800</v>
      </c>
      <c r="B105" s="67" t="s">
        <v>1735</v>
      </c>
      <c r="C105" s="19" t="s">
        <v>1715</v>
      </c>
      <c r="D105" s="73" t="s">
        <v>1746</v>
      </c>
      <c r="E105" s="75" t="s">
        <v>86</v>
      </c>
      <c r="F105" s="93" t="s">
        <v>28</v>
      </c>
      <c r="G105" s="72">
        <v>0.75</v>
      </c>
      <c r="H105" s="72">
        <v>0.75</v>
      </c>
      <c r="I105" s="72">
        <v>0.75</v>
      </c>
      <c r="J105" s="72">
        <v>0.75</v>
      </c>
      <c r="K105" s="72">
        <v>0.75</v>
      </c>
      <c r="L105" s="72">
        <v>0.75</v>
      </c>
      <c r="M105" s="72">
        <v>0.75</v>
      </c>
      <c r="N105" s="72">
        <v>0.75</v>
      </c>
      <c r="O105" s="72">
        <v>0.75</v>
      </c>
      <c r="P105" s="72">
        <v>0.75</v>
      </c>
      <c r="Q105" s="75" t="s">
        <v>83</v>
      </c>
      <c r="R105" s="75" t="s">
        <v>1732</v>
      </c>
    </row>
    <row r="106" spans="1:18" s="21" customFormat="1" ht="13.2" x14ac:dyDescent="0.25">
      <c r="A106" s="94" t="s">
        <v>1801</v>
      </c>
      <c r="B106" s="67" t="s">
        <v>1735</v>
      </c>
      <c r="C106" s="19" t="s">
        <v>1715</v>
      </c>
      <c r="D106" s="73" t="s">
        <v>1747</v>
      </c>
      <c r="E106" s="75" t="s">
        <v>86</v>
      </c>
      <c r="F106" s="93" t="s">
        <v>28</v>
      </c>
      <c r="G106" s="72">
        <v>0.05</v>
      </c>
      <c r="H106" s="72">
        <v>0.05</v>
      </c>
      <c r="I106" s="72">
        <v>0.05</v>
      </c>
      <c r="J106" s="72">
        <v>0.05</v>
      </c>
      <c r="K106" s="72">
        <v>0.05</v>
      </c>
      <c r="L106" s="72">
        <v>0.05</v>
      </c>
      <c r="M106" s="72">
        <v>0.05</v>
      </c>
      <c r="N106" s="72">
        <v>0.05</v>
      </c>
      <c r="O106" s="72">
        <v>0.05</v>
      </c>
      <c r="P106" s="72">
        <v>0.05</v>
      </c>
      <c r="Q106" s="75" t="s">
        <v>83</v>
      </c>
      <c r="R106" s="75" t="s">
        <v>1732</v>
      </c>
    </row>
    <row r="107" spans="1:18" s="21" customFormat="1" ht="13.2" x14ac:dyDescent="0.25">
      <c r="A107" s="101" t="s">
        <v>1802</v>
      </c>
      <c r="B107" s="67" t="s">
        <v>1748</v>
      </c>
      <c r="C107" s="19" t="s">
        <v>1684</v>
      </c>
      <c r="D107" s="73" t="s">
        <v>1749</v>
      </c>
      <c r="E107" s="75" t="s">
        <v>86</v>
      </c>
      <c r="F107" s="93" t="s">
        <v>28</v>
      </c>
      <c r="G107" s="118">
        <v>1E-4</v>
      </c>
      <c r="H107" s="118">
        <v>1E-4</v>
      </c>
      <c r="I107" s="118">
        <v>1E-4</v>
      </c>
      <c r="J107" s="118">
        <v>1E-4</v>
      </c>
      <c r="K107" s="118">
        <v>1E-4</v>
      </c>
      <c r="L107" s="118">
        <v>1E-4</v>
      </c>
      <c r="M107" s="118">
        <v>1E-4</v>
      </c>
      <c r="N107" s="118">
        <v>1E-4</v>
      </c>
      <c r="O107" s="118">
        <v>1E-4</v>
      </c>
      <c r="P107" s="118">
        <v>1E-4</v>
      </c>
      <c r="Q107" s="75" t="s">
        <v>83</v>
      </c>
      <c r="R107" s="75" t="s">
        <v>83</v>
      </c>
    </row>
    <row r="108" spans="1:18" s="21" customFormat="1" ht="26.4" x14ac:dyDescent="0.25">
      <c r="A108" s="94" t="s">
        <v>1803</v>
      </c>
      <c r="B108" s="67" t="s">
        <v>1750</v>
      </c>
      <c r="C108" s="19" t="s">
        <v>1684</v>
      </c>
      <c r="D108" s="73" t="s">
        <v>1751</v>
      </c>
      <c r="E108" s="75" t="s">
        <v>86</v>
      </c>
      <c r="F108" s="93" t="s">
        <v>28</v>
      </c>
      <c r="G108" s="118">
        <v>1E-4</v>
      </c>
      <c r="H108" s="118">
        <v>1E-4</v>
      </c>
      <c r="I108" s="118">
        <v>1E-4</v>
      </c>
      <c r="J108" s="118">
        <v>1E-4</v>
      </c>
      <c r="K108" s="118">
        <v>1E-4</v>
      </c>
      <c r="L108" s="118">
        <v>1E-4</v>
      </c>
      <c r="M108" s="118">
        <v>1E-4</v>
      </c>
      <c r="N108" s="118">
        <v>1E-4</v>
      </c>
      <c r="O108" s="118">
        <v>1E-4</v>
      </c>
      <c r="P108" s="118">
        <v>1E-4</v>
      </c>
      <c r="Q108" s="75" t="s">
        <v>83</v>
      </c>
      <c r="R108" s="75" t="s">
        <v>83</v>
      </c>
    </row>
    <row r="109" spans="1:18" s="21" customFormat="1" ht="13.2" x14ac:dyDescent="0.25">
      <c r="A109" s="101" t="s">
        <v>1804</v>
      </c>
      <c r="B109" s="67" t="s">
        <v>1752</v>
      </c>
      <c r="C109" s="19" t="s">
        <v>488</v>
      </c>
      <c r="D109" s="73" t="s">
        <v>1753</v>
      </c>
      <c r="E109" s="75" t="s">
        <v>86</v>
      </c>
      <c r="F109" s="93" t="s">
        <v>28</v>
      </c>
      <c r="G109" s="118">
        <v>1E-4</v>
      </c>
      <c r="H109" s="118">
        <v>1E-4</v>
      </c>
      <c r="I109" s="118">
        <v>1E-4</v>
      </c>
      <c r="J109" s="118">
        <v>1E-4</v>
      </c>
      <c r="K109" s="118">
        <v>1E-4</v>
      </c>
      <c r="L109" s="118">
        <v>1E-4</v>
      </c>
      <c r="M109" s="118">
        <v>1E-4</v>
      </c>
      <c r="N109" s="118">
        <v>1E-4</v>
      </c>
      <c r="O109" s="118">
        <v>1E-4</v>
      </c>
      <c r="P109" s="118">
        <v>1E-4</v>
      </c>
      <c r="Q109" s="75" t="s">
        <v>83</v>
      </c>
      <c r="R109" s="75" t="s">
        <v>83</v>
      </c>
    </row>
    <row r="110" spans="1:18" s="21" customFormat="1" ht="105.6" x14ac:dyDescent="0.25">
      <c r="A110" s="94" t="s">
        <v>1805</v>
      </c>
      <c r="B110" s="67" t="s">
        <v>1754</v>
      </c>
      <c r="C110" s="19" t="s">
        <v>488</v>
      </c>
      <c r="D110" s="73" t="s">
        <v>1745</v>
      </c>
      <c r="E110" s="75" t="s">
        <v>86</v>
      </c>
      <c r="F110" s="93" t="s">
        <v>28</v>
      </c>
      <c r="G110" s="72">
        <v>0.15</v>
      </c>
      <c r="H110" s="72">
        <v>0.15</v>
      </c>
      <c r="I110" s="72">
        <v>0.15</v>
      </c>
      <c r="J110" s="72">
        <v>0.15</v>
      </c>
      <c r="K110" s="72">
        <v>0.15</v>
      </c>
      <c r="L110" s="72">
        <v>0.15</v>
      </c>
      <c r="M110" s="72">
        <v>0.15</v>
      </c>
      <c r="N110" s="72">
        <v>0.15</v>
      </c>
      <c r="O110" s="72">
        <v>0.15</v>
      </c>
      <c r="P110" s="72">
        <v>0.15</v>
      </c>
      <c r="Q110" s="75" t="s">
        <v>83</v>
      </c>
      <c r="R110" s="75" t="s">
        <v>1732</v>
      </c>
    </row>
    <row r="111" spans="1:18" s="21" customFormat="1" ht="13.2" x14ac:dyDescent="0.25">
      <c r="A111" s="101" t="s">
        <v>1806</v>
      </c>
      <c r="B111" s="67" t="s">
        <v>1755</v>
      </c>
      <c r="C111" s="19" t="s">
        <v>492</v>
      </c>
      <c r="D111" s="73" t="s">
        <v>1756</v>
      </c>
      <c r="E111" s="75" t="s">
        <v>86</v>
      </c>
      <c r="F111" s="93" t="s">
        <v>28</v>
      </c>
      <c r="G111" s="72">
        <v>0.17</v>
      </c>
      <c r="H111" s="72">
        <v>0.17</v>
      </c>
      <c r="I111" s="72">
        <v>0.17</v>
      </c>
      <c r="J111" s="72">
        <v>0.17</v>
      </c>
      <c r="K111" s="72">
        <v>0.17</v>
      </c>
      <c r="L111" s="72">
        <v>0.17</v>
      </c>
      <c r="M111" s="72">
        <v>0.17</v>
      </c>
      <c r="N111" s="72">
        <v>0.17</v>
      </c>
      <c r="O111" s="72">
        <v>0.17</v>
      </c>
      <c r="P111" s="72">
        <v>0.17</v>
      </c>
      <c r="Q111" s="75" t="s">
        <v>83</v>
      </c>
      <c r="R111" s="75" t="s">
        <v>83</v>
      </c>
    </row>
    <row r="112" spans="1:18" s="21" customFormat="1" ht="13.2" x14ac:dyDescent="0.25">
      <c r="A112" s="94" t="s">
        <v>1807</v>
      </c>
      <c r="B112" s="67" t="s">
        <v>1757</v>
      </c>
      <c r="C112" s="19" t="s">
        <v>492</v>
      </c>
      <c r="D112" s="73" t="s">
        <v>1758</v>
      </c>
      <c r="E112" s="75" t="s">
        <v>86</v>
      </c>
      <c r="F112" s="93" t="s">
        <v>28</v>
      </c>
      <c r="G112" s="118">
        <v>1E-4</v>
      </c>
      <c r="H112" s="118">
        <v>1E-4</v>
      </c>
      <c r="I112" s="118">
        <v>1E-4</v>
      </c>
      <c r="J112" s="118">
        <v>1E-4</v>
      </c>
      <c r="K112" s="118">
        <v>1E-4</v>
      </c>
      <c r="L112" s="118">
        <v>1E-4</v>
      </c>
      <c r="M112" s="118">
        <v>1E-4</v>
      </c>
      <c r="N112" s="118">
        <v>1E-4</v>
      </c>
      <c r="O112" s="118">
        <v>1E-4</v>
      </c>
      <c r="P112" s="118">
        <v>1E-4</v>
      </c>
      <c r="Q112" s="75" t="s">
        <v>83</v>
      </c>
      <c r="R112" s="75" t="s">
        <v>83</v>
      </c>
    </row>
    <row r="113" spans="1:18" s="21" customFormat="1" ht="13.2" x14ac:dyDescent="0.25">
      <c r="A113" s="101" t="s">
        <v>1808</v>
      </c>
      <c r="B113" s="67" t="s">
        <v>1759</v>
      </c>
      <c r="C113" s="19" t="s">
        <v>492</v>
      </c>
      <c r="D113" s="73" t="s">
        <v>1760</v>
      </c>
      <c r="E113" s="75" t="s">
        <v>86</v>
      </c>
      <c r="F113" s="93" t="s">
        <v>28</v>
      </c>
      <c r="G113" s="118">
        <v>1E-4</v>
      </c>
      <c r="H113" s="118">
        <v>1E-4</v>
      </c>
      <c r="I113" s="118">
        <v>1E-4</v>
      </c>
      <c r="J113" s="118">
        <v>1E-4</v>
      </c>
      <c r="K113" s="118">
        <v>1E-4</v>
      </c>
      <c r="L113" s="118">
        <v>1E-4</v>
      </c>
      <c r="M113" s="118">
        <v>1E-4</v>
      </c>
      <c r="N113" s="118">
        <v>1E-4</v>
      </c>
      <c r="O113" s="118">
        <v>1E-4</v>
      </c>
      <c r="P113" s="118">
        <v>1E-4</v>
      </c>
      <c r="Q113" s="75" t="s">
        <v>83</v>
      </c>
      <c r="R113" s="75" t="s">
        <v>83</v>
      </c>
    </row>
    <row r="114" spans="1:18" s="21" customFormat="1" ht="13.2" x14ac:dyDescent="0.25">
      <c r="A114" s="94" t="s">
        <v>1809</v>
      </c>
      <c r="B114" s="67" t="s">
        <v>1761</v>
      </c>
      <c r="C114" s="19" t="s">
        <v>492</v>
      </c>
      <c r="D114" s="73" t="s">
        <v>1762</v>
      </c>
      <c r="E114" s="75" t="s">
        <v>86</v>
      </c>
      <c r="F114" s="93" t="s">
        <v>28</v>
      </c>
      <c r="G114" s="118">
        <v>1E-4</v>
      </c>
      <c r="H114" s="118">
        <v>1E-4</v>
      </c>
      <c r="I114" s="118">
        <v>1E-4</v>
      </c>
      <c r="J114" s="118">
        <v>1E-4</v>
      </c>
      <c r="K114" s="118">
        <v>1E-4</v>
      </c>
      <c r="L114" s="118">
        <v>1E-4</v>
      </c>
      <c r="M114" s="118">
        <v>1E-4</v>
      </c>
      <c r="N114" s="118">
        <v>1E-4</v>
      </c>
      <c r="O114" s="118">
        <v>1E-4</v>
      </c>
      <c r="P114" s="118">
        <v>1E-4</v>
      </c>
      <c r="Q114" s="75" t="s">
        <v>83</v>
      </c>
      <c r="R114" s="75" t="s">
        <v>83</v>
      </c>
    </row>
    <row r="115" spans="1:18" s="21" customFormat="1" ht="13.2" x14ac:dyDescent="0.25">
      <c r="A115" s="101" t="s">
        <v>1810</v>
      </c>
      <c r="B115" s="67" t="s">
        <v>1761</v>
      </c>
      <c r="C115" s="19" t="s">
        <v>492</v>
      </c>
      <c r="D115" s="73" t="s">
        <v>1763</v>
      </c>
      <c r="E115" s="75" t="s">
        <v>86</v>
      </c>
      <c r="F115" s="93" t="s">
        <v>28</v>
      </c>
      <c r="G115" s="118">
        <v>1E-4</v>
      </c>
      <c r="H115" s="118">
        <v>1E-4</v>
      </c>
      <c r="I115" s="118">
        <v>1E-4</v>
      </c>
      <c r="J115" s="118">
        <v>1E-4</v>
      </c>
      <c r="K115" s="118">
        <v>1E-4</v>
      </c>
      <c r="L115" s="118">
        <v>1E-4</v>
      </c>
      <c r="M115" s="118">
        <v>1E-4</v>
      </c>
      <c r="N115" s="118">
        <v>1E-4</v>
      </c>
      <c r="O115" s="118">
        <v>1E-4</v>
      </c>
      <c r="P115" s="118">
        <v>1E-4</v>
      </c>
      <c r="Q115" s="75" t="s">
        <v>83</v>
      </c>
      <c r="R115" s="75" t="s">
        <v>83</v>
      </c>
    </row>
    <row r="116" spans="1:18" s="21" customFormat="1" ht="81.599999999999994" x14ac:dyDescent="0.25">
      <c r="A116" s="94" t="s">
        <v>1811</v>
      </c>
      <c r="B116" s="114" t="s">
        <v>1764</v>
      </c>
      <c r="C116" s="19" t="s">
        <v>492</v>
      </c>
      <c r="D116" s="73" t="s">
        <v>1765</v>
      </c>
      <c r="E116" s="75" t="s">
        <v>86</v>
      </c>
      <c r="F116" s="93" t="s">
        <v>28</v>
      </c>
      <c r="G116" s="72">
        <v>0.38</v>
      </c>
      <c r="H116" s="72">
        <v>0.38</v>
      </c>
      <c r="I116" s="72">
        <v>0.38</v>
      </c>
      <c r="J116" s="72">
        <v>0.38</v>
      </c>
      <c r="K116" s="72">
        <v>0.38</v>
      </c>
      <c r="L116" s="72">
        <v>0.38</v>
      </c>
      <c r="M116" s="72">
        <v>0.38</v>
      </c>
      <c r="N116" s="72">
        <v>0.38</v>
      </c>
      <c r="O116" s="72">
        <v>0.38</v>
      </c>
      <c r="P116" s="72">
        <v>0.38</v>
      </c>
      <c r="Q116" s="75" t="s">
        <v>83</v>
      </c>
      <c r="R116" s="75" t="s">
        <v>83</v>
      </c>
    </row>
    <row r="117" spans="1:18" s="21" customFormat="1" ht="26.4" x14ac:dyDescent="0.25">
      <c r="A117" s="101" t="s">
        <v>1812</v>
      </c>
      <c r="B117" s="67" t="s">
        <v>1766</v>
      </c>
      <c r="C117" s="19" t="s">
        <v>492</v>
      </c>
      <c r="D117" s="73" t="s">
        <v>1767</v>
      </c>
      <c r="E117" s="75" t="s">
        <v>86</v>
      </c>
      <c r="F117" s="93" t="s">
        <v>28</v>
      </c>
      <c r="G117" s="72">
        <v>0.43</v>
      </c>
      <c r="H117" s="72">
        <v>0.43</v>
      </c>
      <c r="I117" s="72">
        <v>0.43</v>
      </c>
      <c r="J117" s="72">
        <v>0.43</v>
      </c>
      <c r="K117" s="72">
        <v>0.43</v>
      </c>
      <c r="L117" s="72">
        <v>0.43</v>
      </c>
      <c r="M117" s="72">
        <v>0.43</v>
      </c>
      <c r="N117" s="72">
        <v>0.43</v>
      </c>
      <c r="O117" s="72">
        <v>0.43</v>
      </c>
      <c r="P117" s="72">
        <v>0.43</v>
      </c>
      <c r="Q117" s="75" t="s">
        <v>83</v>
      </c>
      <c r="R117" s="75" t="s">
        <v>83</v>
      </c>
    </row>
    <row r="118" spans="1:18" s="21" customFormat="1" ht="26.4" x14ac:dyDescent="0.25">
      <c r="A118" s="94" t="s">
        <v>1813</v>
      </c>
      <c r="B118" s="67" t="s">
        <v>1768</v>
      </c>
      <c r="C118" s="19" t="s">
        <v>492</v>
      </c>
      <c r="D118" s="73" t="s">
        <v>1769</v>
      </c>
      <c r="E118" s="75" t="s">
        <v>86</v>
      </c>
      <c r="F118" s="93" t="s">
        <v>28</v>
      </c>
      <c r="G118" s="72">
        <v>0.24</v>
      </c>
      <c r="H118" s="72">
        <v>0.24</v>
      </c>
      <c r="I118" s="72">
        <v>0.24</v>
      </c>
      <c r="J118" s="72">
        <v>0.24</v>
      </c>
      <c r="K118" s="72">
        <v>0.24</v>
      </c>
      <c r="L118" s="72">
        <v>0.24</v>
      </c>
      <c r="M118" s="72">
        <v>0.24</v>
      </c>
      <c r="N118" s="72">
        <v>0.24</v>
      </c>
      <c r="O118" s="72">
        <v>0.24</v>
      </c>
      <c r="P118" s="72">
        <v>0.24</v>
      </c>
      <c r="Q118" s="75" t="s">
        <v>83</v>
      </c>
      <c r="R118" s="75" t="s">
        <v>83</v>
      </c>
    </row>
    <row r="119" spans="1:18" s="21" customFormat="1" ht="26.4" x14ac:dyDescent="0.25">
      <c r="A119" s="101" t="s">
        <v>1814</v>
      </c>
      <c r="B119" s="67" t="s">
        <v>1766</v>
      </c>
      <c r="C119" s="19" t="s">
        <v>492</v>
      </c>
      <c r="D119" s="73" t="s">
        <v>1770</v>
      </c>
      <c r="E119" s="75" t="s">
        <v>86</v>
      </c>
      <c r="F119" s="93" t="s">
        <v>28</v>
      </c>
      <c r="G119" s="72">
        <v>0.06</v>
      </c>
      <c r="H119" s="72">
        <v>0.06</v>
      </c>
      <c r="I119" s="72">
        <v>0.06</v>
      </c>
      <c r="J119" s="72">
        <v>0.06</v>
      </c>
      <c r="K119" s="72">
        <v>0.06</v>
      </c>
      <c r="L119" s="72">
        <v>0.06</v>
      </c>
      <c r="M119" s="72">
        <v>0.06</v>
      </c>
      <c r="N119" s="72">
        <v>0.06</v>
      </c>
      <c r="O119" s="72">
        <v>0.06</v>
      </c>
      <c r="P119" s="72">
        <v>0.06</v>
      </c>
      <c r="Q119" s="75" t="s">
        <v>83</v>
      </c>
      <c r="R119" s="75" t="s">
        <v>83</v>
      </c>
    </row>
    <row r="120" spans="1:18" s="21" customFormat="1" ht="71.400000000000006" x14ac:dyDescent="0.25">
      <c r="A120" s="94" t="s">
        <v>1815</v>
      </c>
      <c r="B120" s="114" t="s">
        <v>1771</v>
      </c>
      <c r="C120" s="19" t="s">
        <v>492</v>
      </c>
      <c r="D120" s="73" t="s">
        <v>1772</v>
      </c>
      <c r="E120" s="75" t="s">
        <v>86</v>
      </c>
      <c r="F120" s="93" t="s">
        <v>28</v>
      </c>
      <c r="G120" s="72">
        <v>1.54</v>
      </c>
      <c r="H120" s="72">
        <v>1.54</v>
      </c>
      <c r="I120" s="72">
        <v>1.54</v>
      </c>
      <c r="J120" s="72">
        <v>1.54</v>
      </c>
      <c r="K120" s="72">
        <v>1.54</v>
      </c>
      <c r="L120" s="72">
        <v>1.54</v>
      </c>
      <c r="M120" s="72">
        <v>1.54</v>
      </c>
      <c r="N120" s="72">
        <v>1.54</v>
      </c>
      <c r="O120" s="72">
        <v>1.54</v>
      </c>
      <c r="P120" s="72">
        <v>1.54</v>
      </c>
      <c r="Q120" s="75" t="s">
        <v>83</v>
      </c>
      <c r="R120" s="75" t="s">
        <v>83</v>
      </c>
    </row>
    <row r="121" spans="1:18" s="21" customFormat="1" ht="52.8" x14ac:dyDescent="0.25">
      <c r="A121" s="101" t="s">
        <v>1816</v>
      </c>
      <c r="B121" s="67" t="s">
        <v>1773</v>
      </c>
      <c r="C121" s="19" t="s">
        <v>492</v>
      </c>
      <c r="D121" s="73" t="s">
        <v>1774</v>
      </c>
      <c r="E121" s="75" t="s">
        <v>86</v>
      </c>
      <c r="F121" s="93" t="s">
        <v>28</v>
      </c>
      <c r="G121" s="72">
        <v>0.57999999999999996</v>
      </c>
      <c r="H121" s="72">
        <v>0.57999999999999996</v>
      </c>
      <c r="I121" s="72">
        <v>0.57999999999999996</v>
      </c>
      <c r="J121" s="72">
        <v>0.57999999999999996</v>
      </c>
      <c r="K121" s="72">
        <v>0.57999999999999996</v>
      </c>
      <c r="L121" s="72">
        <v>0.57999999999999996</v>
      </c>
      <c r="M121" s="72">
        <v>0.57999999999999996</v>
      </c>
      <c r="N121" s="72">
        <v>0.57999999999999996</v>
      </c>
      <c r="O121" s="72">
        <v>0.57999999999999996</v>
      </c>
      <c r="P121" s="72">
        <v>0.57999999999999996</v>
      </c>
      <c r="Q121" s="75" t="s">
        <v>83</v>
      </c>
      <c r="R121" s="75" t="s">
        <v>83</v>
      </c>
    </row>
    <row r="122" spans="1:18" s="21" customFormat="1" ht="187.2" x14ac:dyDescent="0.25">
      <c r="A122" s="94" t="s">
        <v>1817</v>
      </c>
      <c r="B122" s="115" t="s">
        <v>1775</v>
      </c>
      <c r="C122" s="19" t="s">
        <v>492</v>
      </c>
      <c r="D122" s="73" t="s">
        <v>1776</v>
      </c>
      <c r="E122" s="75" t="s">
        <v>86</v>
      </c>
      <c r="F122" s="93" t="s">
        <v>28</v>
      </c>
      <c r="G122" s="72">
        <v>1.82</v>
      </c>
      <c r="H122" s="72">
        <v>1.82</v>
      </c>
      <c r="I122" s="72">
        <v>1.82</v>
      </c>
      <c r="J122" s="72">
        <v>1.82</v>
      </c>
      <c r="K122" s="72">
        <v>1.82</v>
      </c>
      <c r="L122" s="72">
        <v>1.82</v>
      </c>
      <c r="M122" s="72">
        <v>1.82</v>
      </c>
      <c r="N122" s="72">
        <v>1.82</v>
      </c>
      <c r="O122" s="72">
        <v>1.82</v>
      </c>
      <c r="P122" s="72">
        <v>1.82</v>
      </c>
      <c r="Q122" s="75" t="s">
        <v>83</v>
      </c>
      <c r="R122" s="75" t="s">
        <v>83</v>
      </c>
    </row>
    <row r="123" spans="1:18" s="21" customFormat="1" ht="124.8" x14ac:dyDescent="0.25">
      <c r="A123" s="101" t="s">
        <v>1818</v>
      </c>
      <c r="B123" s="115" t="s">
        <v>1777</v>
      </c>
      <c r="C123" s="19" t="s">
        <v>492</v>
      </c>
      <c r="D123" s="73" t="s">
        <v>1778</v>
      </c>
      <c r="E123" s="75" t="s">
        <v>86</v>
      </c>
      <c r="F123" s="93" t="s">
        <v>28</v>
      </c>
      <c r="G123" s="72">
        <v>1.34</v>
      </c>
      <c r="H123" s="72">
        <v>1.34</v>
      </c>
      <c r="I123" s="72">
        <v>1.34</v>
      </c>
      <c r="J123" s="72">
        <v>1.34</v>
      </c>
      <c r="K123" s="72">
        <v>1.34</v>
      </c>
      <c r="L123" s="72">
        <v>1.34</v>
      </c>
      <c r="M123" s="72">
        <v>1.34</v>
      </c>
      <c r="N123" s="72">
        <v>1.34</v>
      </c>
      <c r="O123" s="72">
        <v>1.34</v>
      </c>
      <c r="P123" s="72">
        <v>1.34</v>
      </c>
      <c r="Q123" s="75" t="s">
        <v>83</v>
      </c>
      <c r="R123" s="75" t="s">
        <v>83</v>
      </c>
    </row>
    <row r="124" spans="1:18" s="21" customFormat="1" ht="13.2" x14ac:dyDescent="0.25">
      <c r="A124" s="141" t="s">
        <v>27</v>
      </c>
      <c r="B124" s="141"/>
      <c r="C124" s="141"/>
      <c r="D124" s="141"/>
      <c r="E124" s="141"/>
      <c r="F124" s="73" t="s">
        <v>28</v>
      </c>
      <c r="G124" s="97">
        <f>G35+G37+G44+G46+G48+G49+G50+G51+G52+G53+G54+G55+G56+G57+G58+G59+G67+G68+G69+G70+G71+G72+G73+G74+G75+G76+G77+G78+G79+G80+G81+G82+G83+G84+G85+G86+G87+G88+G89+G90+G91+G92+G93+G94+G95+G96+G97+G98+G99+G100+G101+G102+G103+G104+G105+G106+G107+G108+G109+G110+G111+G112+G113+G114+G115+G116+G117+G118+G119+G120+G121+G122+G123</f>
        <v>26.451399999999985</v>
      </c>
      <c r="H124" s="97">
        <f>H35+H37+H44+H46+H48+H49+H50+H51+H52+H53+H54+H55+H56+H57+H58+H59+H67+H68+H69+H70+H71+H72+H73+H74+H75+H76+H77+H78+H79+H80+H81+H82+H83+H84+H85+H86+H87+H88+H89+H90+H91+H92+H93+H94+H95+H96+H97+H98+H99+H100+H101+H102+H103+H104+H105+H106+H107+H108+H109+H110+H111+H112+H113+H114+H115+H116+H117+H118+H119+H120+H121+H122+H123</f>
        <v>29.821399999999993</v>
      </c>
      <c r="I124" s="97">
        <f t="shared" ref="I124:P124" si="0">I35+I37+I44+I46+I48+I49+I50+I51+I52+I53+I54+I55+I56+I57+I58+I59+I67+I68+I69+I70+I71+I72+I73+I74+I75+I76+I77+I78+I79+I80+I81+I82+I83+I84+I85+I86+I87+I88+I89+I90+I91+I92+I93+I94+I95+I96+I97+I98+I99+I100+I101+I102+I103+I104+I105+I106+I107+I108+I109+I110+I111+I112+I113+I114+I115+I116+I117+I118+I119+I120+I121+I122+I123</f>
        <v>33.191399999999994</v>
      </c>
      <c r="J124" s="97">
        <f t="shared" si="0"/>
        <v>40.523400000000031</v>
      </c>
      <c r="K124" s="97">
        <f t="shared" si="0"/>
        <v>40.523400000000031</v>
      </c>
      <c r="L124" s="97">
        <f t="shared" si="0"/>
        <v>46.795400000000036</v>
      </c>
      <c r="M124" s="97">
        <f t="shared" si="0"/>
        <v>54.205400000000054</v>
      </c>
      <c r="N124" s="97">
        <f t="shared" si="0"/>
        <v>56.785400000000053</v>
      </c>
      <c r="O124" s="97">
        <f t="shared" si="0"/>
        <v>79.005400000000066</v>
      </c>
      <c r="P124" s="97">
        <f t="shared" si="0"/>
        <v>80.015400000000056</v>
      </c>
      <c r="Q124" s="20"/>
      <c r="R124" s="97"/>
    </row>
    <row r="125" spans="1:18" s="21" customFormat="1" ht="13.2" x14ac:dyDescent="0.25">
      <c r="A125" s="141"/>
      <c r="B125" s="141"/>
      <c r="C125" s="141"/>
      <c r="D125" s="141"/>
      <c r="E125" s="141"/>
      <c r="F125" s="73" t="s">
        <v>31</v>
      </c>
      <c r="G125" s="97">
        <f t="shared" ref="G125:P125" si="1">G17+G18+G21+G26+G28+G30+G31+G33+G43</f>
        <v>4.7</v>
      </c>
      <c r="H125" s="97">
        <f t="shared" si="1"/>
        <v>5.2</v>
      </c>
      <c r="I125" s="97">
        <f t="shared" si="1"/>
        <v>8.6999999999999993</v>
      </c>
      <c r="J125" s="97">
        <f t="shared" si="1"/>
        <v>8.6999999999999993</v>
      </c>
      <c r="K125" s="97">
        <f t="shared" si="1"/>
        <v>8.6999999999999993</v>
      </c>
      <c r="L125" s="97">
        <f t="shared" si="1"/>
        <v>8.6999999999999993</v>
      </c>
      <c r="M125" s="97">
        <f t="shared" si="1"/>
        <v>8.6999999999999993</v>
      </c>
      <c r="N125" s="97">
        <f t="shared" si="1"/>
        <v>8.6999999999999993</v>
      </c>
      <c r="O125" s="97">
        <f t="shared" si="1"/>
        <v>13.4</v>
      </c>
      <c r="P125" s="97">
        <f t="shared" si="1"/>
        <v>24.8</v>
      </c>
      <c r="Q125" s="20"/>
      <c r="R125" s="20"/>
    </row>
    <row r="126" spans="1:18" s="21" customFormat="1" ht="13.2" x14ac:dyDescent="0.25">
      <c r="A126" s="141"/>
      <c r="B126" s="141"/>
      <c r="C126" s="141"/>
      <c r="D126" s="141"/>
      <c r="E126" s="141"/>
      <c r="F126" s="73" t="s">
        <v>32</v>
      </c>
      <c r="G126" s="97">
        <f>G14+G19+G23+G29+G32+G38+G39+G40+G41+G47+G60+G61+G62+G63+G64+G65+G66</f>
        <v>3.2959999999999998</v>
      </c>
      <c r="H126" s="97">
        <f t="shared" ref="H126:P126" si="2">H14+H19+H23+H29+H32+H38+H39+H40+H41+H47+H60+H61+H62+H63+H64+H65+H66</f>
        <v>3.2959999999999998</v>
      </c>
      <c r="I126" s="97">
        <f t="shared" si="2"/>
        <v>3.2959999999999998</v>
      </c>
      <c r="J126" s="97">
        <f t="shared" si="2"/>
        <v>3.2959999999999998</v>
      </c>
      <c r="K126" s="97">
        <f t="shared" si="2"/>
        <v>5.2959999999999994</v>
      </c>
      <c r="L126" s="97">
        <f t="shared" si="2"/>
        <v>9.3960000000000008</v>
      </c>
      <c r="M126" s="97">
        <f t="shared" si="2"/>
        <v>13.196</v>
      </c>
      <c r="N126" s="97">
        <f t="shared" si="2"/>
        <v>38.995999999999995</v>
      </c>
      <c r="O126" s="97">
        <f t="shared" si="2"/>
        <v>48.995999999999988</v>
      </c>
      <c r="P126" s="97">
        <f t="shared" si="2"/>
        <v>73.296000000000006</v>
      </c>
      <c r="Q126" s="20"/>
      <c r="R126" s="97"/>
    </row>
    <row r="127" spans="1:18" s="21" customFormat="1" ht="13.2" x14ac:dyDescent="0.25">
      <c r="A127" s="141"/>
      <c r="B127" s="141"/>
      <c r="C127" s="141"/>
      <c r="D127" s="141"/>
      <c r="E127" s="141"/>
      <c r="F127" s="73" t="s">
        <v>23</v>
      </c>
      <c r="G127" s="97">
        <f t="shared" ref="G127:P127" si="3">SUM(G14:G123)</f>
        <v>34.447399999999995</v>
      </c>
      <c r="H127" s="97">
        <f t="shared" si="3"/>
        <v>38.317399999999999</v>
      </c>
      <c r="I127" s="97">
        <f t="shared" si="3"/>
        <v>45.187400000000025</v>
      </c>
      <c r="J127" s="97">
        <f t="shared" si="3"/>
        <v>52.519400000000047</v>
      </c>
      <c r="K127" s="97">
        <f t="shared" si="3"/>
        <v>54.519400000000054</v>
      </c>
      <c r="L127" s="97">
        <f t="shared" si="3"/>
        <v>64.891400000000047</v>
      </c>
      <c r="M127" s="97">
        <f t="shared" si="3"/>
        <v>76.101400000000055</v>
      </c>
      <c r="N127" s="97">
        <f t="shared" si="3"/>
        <v>104.48140000000006</v>
      </c>
      <c r="O127" s="97">
        <f t="shared" si="3"/>
        <v>141.40140000000005</v>
      </c>
      <c r="P127" s="97">
        <f t="shared" si="3"/>
        <v>178.11140000000003</v>
      </c>
      <c r="Q127" s="97"/>
      <c r="R127" s="20"/>
    </row>
    <row r="128" spans="1:18" s="21" customFormat="1" ht="13.2" x14ac:dyDescent="0.25">
      <c r="A128" s="141"/>
      <c r="B128" s="141"/>
      <c r="C128" s="141"/>
      <c r="D128" s="141"/>
      <c r="E128" s="141"/>
      <c r="F128" s="73" t="s">
        <v>24</v>
      </c>
      <c r="G128" s="97">
        <f>G48+G49+G50+G51+G52+G53+G54+G55+G56+G57+G58+G59+G67+G68+G69+G70+G71+G72+G73+G74+G75+G76+G77+G78+G79+G80+G81+G82+G83+G84+G85+G86+G87+G88+G89+G90+G91+G92+G93+G94+G95+G96+G97+G98+G99+G100+G101+G102+G103+G104+G105+G106+G107+G108+G109+G110+G111+G112+G113+G114+G115+G116+G117+G118+G119+G120+G121+G122+G123</f>
        <v>25.451399999999982</v>
      </c>
      <c r="H128" s="97">
        <f>H48+H49+H50+H51+H52+H53+H54+H55+H56+H57+H58+H59+H67+H68+H69+H70+H71+H72+H73+H74+H75+H76+H77+H78+H79+H80+H81+H82+H83+H84+H85+H86+H87+H88+H89+H90+H91+H92+H93+H94+H95+H96+H97+H98+H99+H100+H101+H102+H103+H104+H105+H106+H107+H108+H109+H110+H111+H112+H113+H114+H115+H116+H117+H118+H119+H120+H121+H122+H123</f>
        <v>28.821399999999993</v>
      </c>
      <c r="I128" s="97">
        <f t="shared" ref="I128:P128" si="4">I48+I49+I50+I51+I52+I53+I54+I55+I56+I57+I58+I59+I67+I68+I69+I70+I71+I72+I73+I74+I75+I76+I77+I78+I79+I80+I81+I82+I83+I84+I85+I86+I87+I88+I89+I90+I91+I92+I93+I94+I95+I96+I97+I98+I99+I100+I101+I102+I103+I104+I105+I106+I107+I108+I109+I110+I111+I112+I113+I114+I115+I116+I117+I118+I119+I120+I121+I122+I123</f>
        <v>32.191399999999994</v>
      </c>
      <c r="J128" s="97">
        <f t="shared" si="4"/>
        <v>39.523400000000024</v>
      </c>
      <c r="K128" s="97">
        <f t="shared" si="4"/>
        <v>39.523400000000024</v>
      </c>
      <c r="L128" s="97">
        <f t="shared" si="4"/>
        <v>41.395400000000031</v>
      </c>
      <c r="M128" s="97">
        <f t="shared" si="4"/>
        <v>48.805400000000034</v>
      </c>
      <c r="N128" s="97">
        <f t="shared" si="4"/>
        <v>51.385400000000047</v>
      </c>
      <c r="O128" s="97">
        <f t="shared" si="4"/>
        <v>52.105400000000046</v>
      </c>
      <c r="P128" s="97">
        <f t="shared" si="4"/>
        <v>53.115400000000044</v>
      </c>
      <c r="Q128" s="20"/>
      <c r="R128" s="20"/>
    </row>
    <row r="129" spans="1:18" s="55" customFormat="1" ht="41.4" customHeight="1" x14ac:dyDescent="0.25">
      <c r="A129" s="63">
        <v>2</v>
      </c>
      <c r="B129" s="142" t="s">
        <v>35</v>
      </c>
      <c r="C129" s="142"/>
      <c r="D129" s="142"/>
      <c r="E129" s="142"/>
      <c r="F129" s="142"/>
      <c r="G129" s="142"/>
      <c r="H129" s="142"/>
      <c r="I129" s="142"/>
      <c r="J129" s="142"/>
      <c r="K129" s="142"/>
      <c r="L129" s="142"/>
      <c r="M129" s="142"/>
      <c r="N129" s="142"/>
      <c r="O129" s="142"/>
      <c r="P129" s="142"/>
      <c r="Q129" s="119"/>
      <c r="R129" s="60"/>
    </row>
    <row r="130" spans="1:18" s="21" customFormat="1" ht="13.2" x14ac:dyDescent="0.25">
      <c r="A130" s="75" t="s">
        <v>55</v>
      </c>
      <c r="B130" s="26" t="s">
        <v>106</v>
      </c>
      <c r="C130" s="26" t="s">
        <v>107</v>
      </c>
      <c r="D130" s="75" t="s">
        <v>108</v>
      </c>
      <c r="E130" s="75" t="s">
        <v>86</v>
      </c>
      <c r="F130" s="73" t="s">
        <v>28</v>
      </c>
      <c r="G130" s="97">
        <v>1.1200000000000001</v>
      </c>
      <c r="H130" s="97">
        <v>1.1200000000000001</v>
      </c>
      <c r="I130" s="97">
        <v>1.1200000000000001</v>
      </c>
      <c r="J130" s="97">
        <v>1.1200000000000001</v>
      </c>
      <c r="K130" s="97">
        <v>1.1200000000000001</v>
      </c>
      <c r="L130" s="97">
        <v>1.1200000000000001</v>
      </c>
      <c r="M130" s="97">
        <v>1.1200000000000001</v>
      </c>
      <c r="N130" s="97">
        <v>1.1200000000000001</v>
      </c>
      <c r="O130" s="97">
        <v>1.1200000000000001</v>
      </c>
      <c r="P130" s="97">
        <v>1.1200000000000001</v>
      </c>
      <c r="Q130" s="75" t="s">
        <v>83</v>
      </c>
      <c r="R130" s="75" t="s">
        <v>106</v>
      </c>
    </row>
    <row r="131" spans="1:18" s="21" customFormat="1" ht="13.2" x14ac:dyDescent="0.25">
      <c r="A131" s="75" t="s">
        <v>56</v>
      </c>
      <c r="B131" s="26" t="s">
        <v>106</v>
      </c>
      <c r="C131" s="26" t="s">
        <v>107</v>
      </c>
      <c r="D131" s="75" t="s">
        <v>109</v>
      </c>
      <c r="E131" s="75" t="s">
        <v>86</v>
      </c>
      <c r="F131" s="73" t="s">
        <v>28</v>
      </c>
      <c r="G131" s="97">
        <v>0.26</v>
      </c>
      <c r="H131" s="97">
        <v>0.26</v>
      </c>
      <c r="I131" s="97">
        <v>0.26</v>
      </c>
      <c r="J131" s="97">
        <v>0.26</v>
      </c>
      <c r="K131" s="97">
        <v>0.26</v>
      </c>
      <c r="L131" s="97">
        <v>0.26</v>
      </c>
      <c r="M131" s="97">
        <v>0.26</v>
      </c>
      <c r="N131" s="97">
        <v>0.26</v>
      </c>
      <c r="O131" s="97">
        <v>0.26</v>
      </c>
      <c r="P131" s="97">
        <v>0.26</v>
      </c>
      <c r="Q131" s="75" t="s">
        <v>83</v>
      </c>
      <c r="R131" s="75" t="s">
        <v>106</v>
      </c>
    </row>
    <row r="132" spans="1:18" s="21" customFormat="1" ht="72" x14ac:dyDescent="0.25">
      <c r="A132" s="75" t="s">
        <v>57</v>
      </c>
      <c r="B132" s="102" t="s">
        <v>1831</v>
      </c>
      <c r="C132" s="26" t="s">
        <v>621</v>
      </c>
      <c r="D132" s="75" t="s">
        <v>622</v>
      </c>
      <c r="E132" s="75" t="s">
        <v>86</v>
      </c>
      <c r="F132" s="73" t="s">
        <v>28</v>
      </c>
      <c r="G132" s="97"/>
      <c r="H132" s="97"/>
      <c r="I132" s="97">
        <v>0.8</v>
      </c>
      <c r="J132" s="97">
        <v>0.8</v>
      </c>
      <c r="K132" s="97">
        <v>0.8</v>
      </c>
      <c r="L132" s="97">
        <v>0.8</v>
      </c>
      <c r="M132" s="97">
        <v>0.8</v>
      </c>
      <c r="N132" s="97">
        <v>0.8</v>
      </c>
      <c r="O132" s="97">
        <v>0.8</v>
      </c>
      <c r="P132" s="97">
        <v>0.8</v>
      </c>
      <c r="Q132" s="75" t="s">
        <v>83</v>
      </c>
      <c r="R132" s="75" t="s">
        <v>630</v>
      </c>
    </row>
    <row r="133" spans="1:18" s="21" customFormat="1" ht="39.6" x14ac:dyDescent="0.25">
      <c r="A133" s="75" t="s">
        <v>58</v>
      </c>
      <c r="B133" s="26" t="s">
        <v>1832</v>
      </c>
      <c r="C133" s="26" t="s">
        <v>621</v>
      </c>
      <c r="D133" s="75" t="s">
        <v>623</v>
      </c>
      <c r="E133" s="75" t="s">
        <v>86</v>
      </c>
      <c r="F133" s="73" t="s">
        <v>28</v>
      </c>
      <c r="G133" s="97"/>
      <c r="H133" s="97">
        <v>0.15</v>
      </c>
      <c r="I133" s="97">
        <v>0.15</v>
      </c>
      <c r="J133" s="97">
        <v>0.15</v>
      </c>
      <c r="K133" s="97">
        <v>0.15</v>
      </c>
      <c r="L133" s="97">
        <v>0.15</v>
      </c>
      <c r="M133" s="97">
        <v>0.15</v>
      </c>
      <c r="N133" s="97">
        <v>0.15</v>
      </c>
      <c r="O133" s="97">
        <v>0.15</v>
      </c>
      <c r="P133" s="97">
        <v>0.15</v>
      </c>
      <c r="Q133" s="75" t="s">
        <v>83</v>
      </c>
      <c r="R133" s="75" t="s">
        <v>630</v>
      </c>
    </row>
    <row r="134" spans="1:18" s="21" customFormat="1" ht="13.2" x14ac:dyDescent="0.25">
      <c r="A134" s="75" t="s">
        <v>59</v>
      </c>
      <c r="B134" s="26" t="s">
        <v>628</v>
      </c>
      <c r="C134" s="74" t="s">
        <v>621</v>
      </c>
      <c r="D134" s="75" t="s">
        <v>624</v>
      </c>
      <c r="E134" s="75" t="s">
        <v>86</v>
      </c>
      <c r="F134" s="73" t="s">
        <v>28</v>
      </c>
      <c r="G134" s="97"/>
      <c r="H134" s="97"/>
      <c r="I134" s="97"/>
      <c r="J134" s="97">
        <v>1.66</v>
      </c>
      <c r="K134" s="97">
        <v>1.66</v>
      </c>
      <c r="L134" s="97">
        <v>1.66</v>
      </c>
      <c r="M134" s="97">
        <v>1.66</v>
      </c>
      <c r="N134" s="97">
        <v>1.66</v>
      </c>
      <c r="O134" s="97">
        <v>1.66</v>
      </c>
      <c r="P134" s="97">
        <v>1.66</v>
      </c>
      <c r="Q134" s="73" t="s">
        <v>83</v>
      </c>
      <c r="R134" s="73" t="s">
        <v>630</v>
      </c>
    </row>
    <row r="135" spans="1:18" s="21" customFormat="1" ht="26.4" x14ac:dyDescent="0.25">
      <c r="A135" s="75" t="s">
        <v>60</v>
      </c>
      <c r="B135" s="74" t="s">
        <v>1833</v>
      </c>
      <c r="C135" s="74" t="s">
        <v>621</v>
      </c>
      <c r="D135" s="75" t="s">
        <v>625</v>
      </c>
      <c r="E135" s="75" t="s">
        <v>86</v>
      </c>
      <c r="F135" s="73" t="s">
        <v>28</v>
      </c>
      <c r="G135" s="97"/>
      <c r="H135" s="97"/>
      <c r="I135" s="97"/>
      <c r="J135" s="97"/>
      <c r="K135" s="97">
        <v>0.15</v>
      </c>
      <c r="L135" s="97">
        <v>0.15</v>
      </c>
      <c r="M135" s="97">
        <v>0.15</v>
      </c>
      <c r="N135" s="97">
        <v>0.15</v>
      </c>
      <c r="O135" s="97">
        <v>0.15</v>
      </c>
      <c r="P135" s="97">
        <v>0.15</v>
      </c>
      <c r="Q135" s="73" t="s">
        <v>83</v>
      </c>
      <c r="R135" s="73" t="s">
        <v>630</v>
      </c>
    </row>
    <row r="136" spans="1:18" s="21" customFormat="1" ht="26.4" x14ac:dyDescent="0.25">
      <c r="A136" s="75" t="s">
        <v>61</v>
      </c>
      <c r="B136" s="74" t="s">
        <v>629</v>
      </c>
      <c r="C136" s="74" t="s">
        <v>621</v>
      </c>
      <c r="D136" s="75" t="s">
        <v>626</v>
      </c>
      <c r="E136" s="75" t="s">
        <v>86</v>
      </c>
      <c r="F136" s="73" t="s">
        <v>28</v>
      </c>
      <c r="G136" s="97"/>
      <c r="H136" s="97"/>
      <c r="I136" s="97"/>
      <c r="J136" s="97"/>
      <c r="K136" s="97"/>
      <c r="L136" s="97">
        <v>0.52</v>
      </c>
      <c r="M136" s="97">
        <v>0.52</v>
      </c>
      <c r="N136" s="97">
        <v>0.52</v>
      </c>
      <c r="O136" s="97">
        <v>0.52</v>
      </c>
      <c r="P136" s="97">
        <v>0.52</v>
      </c>
      <c r="Q136" s="73" t="s">
        <v>83</v>
      </c>
      <c r="R136" s="73" t="s">
        <v>630</v>
      </c>
    </row>
    <row r="137" spans="1:18" s="21" customFormat="1" ht="92.4" x14ac:dyDescent="0.25">
      <c r="A137" s="75" t="s">
        <v>62</v>
      </c>
      <c r="B137" s="74" t="s">
        <v>1834</v>
      </c>
      <c r="C137" s="74" t="s">
        <v>621</v>
      </c>
      <c r="D137" s="75" t="s">
        <v>627</v>
      </c>
      <c r="E137" s="75" t="s">
        <v>86</v>
      </c>
      <c r="F137" s="73" t="s">
        <v>28</v>
      </c>
      <c r="G137" s="97"/>
      <c r="H137" s="97"/>
      <c r="I137" s="97"/>
      <c r="J137" s="97"/>
      <c r="K137" s="97"/>
      <c r="L137" s="97"/>
      <c r="M137" s="97"/>
      <c r="N137" s="97">
        <v>1.57</v>
      </c>
      <c r="O137" s="97">
        <v>1.57</v>
      </c>
      <c r="P137" s="97">
        <v>1.57</v>
      </c>
      <c r="Q137" s="73" t="s">
        <v>83</v>
      </c>
      <c r="R137" s="73" t="s">
        <v>630</v>
      </c>
    </row>
    <row r="138" spans="1:18" s="21" customFormat="1" ht="52.8" x14ac:dyDescent="0.25">
      <c r="A138" s="75" t="s">
        <v>63</v>
      </c>
      <c r="B138" s="26" t="s">
        <v>638</v>
      </c>
      <c r="C138" s="26" t="s">
        <v>621</v>
      </c>
      <c r="D138" s="75" t="s">
        <v>639</v>
      </c>
      <c r="E138" s="75" t="s">
        <v>86</v>
      </c>
      <c r="F138" s="73" t="s">
        <v>28</v>
      </c>
      <c r="G138" s="97">
        <v>5.53</v>
      </c>
      <c r="H138" s="97">
        <v>5.53</v>
      </c>
      <c r="I138" s="97">
        <v>5.53</v>
      </c>
      <c r="J138" s="97">
        <v>5.53</v>
      </c>
      <c r="K138" s="97">
        <v>5.53</v>
      </c>
      <c r="L138" s="97">
        <v>5.53</v>
      </c>
      <c r="M138" s="97">
        <v>5.53</v>
      </c>
      <c r="N138" s="97">
        <v>5.53</v>
      </c>
      <c r="O138" s="97">
        <v>5.53</v>
      </c>
      <c r="P138" s="97">
        <v>5.53</v>
      </c>
      <c r="Q138" s="73" t="s">
        <v>83</v>
      </c>
      <c r="R138" s="73" t="s">
        <v>642</v>
      </c>
    </row>
    <row r="139" spans="1:18" s="21" customFormat="1" ht="52.8" x14ac:dyDescent="0.25">
      <c r="A139" s="75" t="s">
        <v>64</v>
      </c>
      <c r="B139" s="26" t="s">
        <v>638</v>
      </c>
      <c r="C139" s="26" t="s">
        <v>621</v>
      </c>
      <c r="D139" s="75" t="s">
        <v>640</v>
      </c>
      <c r="E139" s="75" t="s">
        <v>86</v>
      </c>
      <c r="F139" s="73" t="s">
        <v>28</v>
      </c>
      <c r="G139" s="97"/>
      <c r="H139" s="97"/>
      <c r="I139" s="97">
        <v>9.4700000000000006</v>
      </c>
      <c r="J139" s="97">
        <v>9.4700000000000006</v>
      </c>
      <c r="K139" s="97">
        <v>9.4700000000000006</v>
      </c>
      <c r="L139" s="97">
        <v>9.4700000000000006</v>
      </c>
      <c r="M139" s="97">
        <v>9.4700000000000006</v>
      </c>
      <c r="N139" s="97">
        <v>9.4700000000000006</v>
      </c>
      <c r="O139" s="97">
        <v>9.4700000000000006</v>
      </c>
      <c r="P139" s="97">
        <v>9.4700000000000006</v>
      </c>
      <c r="Q139" s="73" t="s">
        <v>83</v>
      </c>
      <c r="R139" s="73" t="s">
        <v>642</v>
      </c>
    </row>
    <row r="140" spans="1:18" s="21" customFormat="1" ht="39.6" x14ac:dyDescent="0.25">
      <c r="A140" s="75" t="s">
        <v>65</v>
      </c>
      <c r="B140" s="26" t="s">
        <v>638</v>
      </c>
      <c r="C140" s="26" t="s">
        <v>621</v>
      </c>
      <c r="D140" s="75" t="s">
        <v>641</v>
      </c>
      <c r="E140" s="75" t="s">
        <v>86</v>
      </c>
      <c r="F140" s="73" t="s">
        <v>28</v>
      </c>
      <c r="G140" s="97"/>
      <c r="H140" s="97"/>
      <c r="I140" s="97"/>
      <c r="J140" s="97"/>
      <c r="K140" s="97"/>
      <c r="L140" s="97"/>
      <c r="M140" s="97"/>
      <c r="N140" s="97">
        <v>3.02</v>
      </c>
      <c r="O140" s="97">
        <v>3.02</v>
      </c>
      <c r="P140" s="97">
        <v>3.02</v>
      </c>
      <c r="Q140" s="73" t="s">
        <v>83</v>
      </c>
      <c r="R140" s="73" t="s">
        <v>642</v>
      </c>
    </row>
    <row r="141" spans="1:18" s="21" customFormat="1" ht="79.2" x14ac:dyDescent="0.25">
      <c r="A141" s="75" t="s">
        <v>631</v>
      </c>
      <c r="B141" s="26" t="s">
        <v>814</v>
      </c>
      <c r="C141" s="26" t="s">
        <v>832</v>
      </c>
      <c r="D141" s="75" t="s">
        <v>833</v>
      </c>
      <c r="E141" s="75" t="s">
        <v>47</v>
      </c>
      <c r="F141" s="156" t="s">
        <v>31</v>
      </c>
      <c r="G141" s="97"/>
      <c r="H141" s="97"/>
      <c r="I141" s="97"/>
      <c r="J141" s="97"/>
      <c r="K141" s="97"/>
      <c r="L141" s="97"/>
      <c r="M141" s="97"/>
      <c r="N141" s="97"/>
      <c r="O141" s="97"/>
      <c r="P141" s="97">
        <v>0.4</v>
      </c>
      <c r="Q141" s="75" t="s">
        <v>831</v>
      </c>
      <c r="R141" s="75" t="s">
        <v>831</v>
      </c>
    </row>
    <row r="142" spans="1:18" s="21" customFormat="1" ht="13.2" x14ac:dyDescent="0.25">
      <c r="A142" s="75" t="s">
        <v>632</v>
      </c>
      <c r="B142" s="26" t="s">
        <v>814</v>
      </c>
      <c r="C142" s="26" t="s">
        <v>834</v>
      </c>
      <c r="D142" s="75" t="s">
        <v>835</v>
      </c>
      <c r="E142" s="75" t="s">
        <v>47</v>
      </c>
      <c r="F142" s="156" t="s">
        <v>31</v>
      </c>
      <c r="G142" s="97"/>
      <c r="H142" s="97"/>
      <c r="I142" s="97"/>
      <c r="J142" s="97"/>
      <c r="K142" s="97">
        <v>2</v>
      </c>
      <c r="L142" s="97">
        <v>2</v>
      </c>
      <c r="M142" s="97">
        <v>2</v>
      </c>
      <c r="N142" s="97">
        <v>2</v>
      </c>
      <c r="O142" s="97">
        <v>2</v>
      </c>
      <c r="P142" s="97">
        <v>2</v>
      </c>
      <c r="Q142" s="75" t="s">
        <v>831</v>
      </c>
      <c r="R142" s="75" t="s">
        <v>831</v>
      </c>
    </row>
    <row r="143" spans="1:18" s="21" customFormat="1" ht="13.2" x14ac:dyDescent="0.25">
      <c r="A143" s="75" t="s">
        <v>633</v>
      </c>
      <c r="B143" s="26" t="s">
        <v>814</v>
      </c>
      <c r="C143" s="26" t="s">
        <v>834</v>
      </c>
      <c r="D143" s="75" t="s">
        <v>809</v>
      </c>
      <c r="E143" s="75" t="s">
        <v>47</v>
      </c>
      <c r="F143" s="156" t="s">
        <v>31</v>
      </c>
      <c r="G143" s="97"/>
      <c r="H143" s="97"/>
      <c r="I143" s="97"/>
      <c r="J143" s="97"/>
      <c r="K143" s="97"/>
      <c r="L143" s="97">
        <v>2</v>
      </c>
      <c r="M143" s="97">
        <v>2</v>
      </c>
      <c r="N143" s="97">
        <v>2</v>
      </c>
      <c r="O143" s="97">
        <v>2</v>
      </c>
      <c r="P143" s="97">
        <v>2</v>
      </c>
      <c r="Q143" s="75" t="s">
        <v>831</v>
      </c>
      <c r="R143" s="75" t="s">
        <v>831</v>
      </c>
    </row>
    <row r="144" spans="1:18" s="21" customFormat="1" ht="13.2" x14ac:dyDescent="0.25">
      <c r="A144" s="75" t="s">
        <v>634</v>
      </c>
      <c r="B144" s="26" t="s">
        <v>814</v>
      </c>
      <c r="C144" s="26" t="s">
        <v>834</v>
      </c>
      <c r="D144" s="75" t="s">
        <v>836</v>
      </c>
      <c r="E144" s="75" t="s">
        <v>47</v>
      </c>
      <c r="F144" s="156" t="s">
        <v>31</v>
      </c>
      <c r="G144" s="97"/>
      <c r="H144" s="97"/>
      <c r="I144" s="97"/>
      <c r="J144" s="97">
        <v>2</v>
      </c>
      <c r="K144" s="97">
        <v>2</v>
      </c>
      <c r="L144" s="97">
        <v>2</v>
      </c>
      <c r="M144" s="97">
        <v>2</v>
      </c>
      <c r="N144" s="97">
        <v>2</v>
      </c>
      <c r="O144" s="97">
        <v>2</v>
      </c>
      <c r="P144" s="97">
        <v>2</v>
      </c>
      <c r="Q144" s="75" t="s">
        <v>831</v>
      </c>
      <c r="R144" s="75" t="s">
        <v>831</v>
      </c>
    </row>
    <row r="145" spans="1:18" s="21" customFormat="1" ht="118.8" x14ac:dyDescent="0.25">
      <c r="A145" s="75" t="s">
        <v>635</v>
      </c>
      <c r="B145" s="74" t="s">
        <v>814</v>
      </c>
      <c r="C145" s="26" t="s">
        <v>834</v>
      </c>
      <c r="D145" s="75" t="s">
        <v>837</v>
      </c>
      <c r="E145" s="75" t="s">
        <v>47</v>
      </c>
      <c r="F145" s="156" t="s">
        <v>31</v>
      </c>
      <c r="G145" s="97"/>
      <c r="H145" s="97"/>
      <c r="I145" s="97"/>
      <c r="J145" s="97"/>
      <c r="K145" s="97"/>
      <c r="L145" s="97"/>
      <c r="M145" s="97">
        <v>0.3</v>
      </c>
      <c r="N145" s="97">
        <v>0.3</v>
      </c>
      <c r="O145" s="97">
        <v>0.3</v>
      </c>
      <c r="P145" s="97">
        <v>0.3</v>
      </c>
      <c r="Q145" s="75" t="s">
        <v>831</v>
      </c>
      <c r="R145" s="75" t="s">
        <v>831</v>
      </c>
    </row>
    <row r="146" spans="1:18" s="21" customFormat="1" ht="105.6" x14ac:dyDescent="0.25">
      <c r="A146" s="75" t="s">
        <v>636</v>
      </c>
      <c r="B146" s="26" t="s">
        <v>814</v>
      </c>
      <c r="C146" s="26" t="s">
        <v>866</v>
      </c>
      <c r="D146" s="75" t="s">
        <v>838</v>
      </c>
      <c r="E146" s="75" t="s">
        <v>47</v>
      </c>
      <c r="F146" s="156" t="s">
        <v>31</v>
      </c>
      <c r="G146" s="97"/>
      <c r="H146" s="97"/>
      <c r="I146" s="97"/>
      <c r="J146" s="97"/>
      <c r="K146" s="97"/>
      <c r="L146" s="97"/>
      <c r="M146" s="97"/>
      <c r="N146" s="97">
        <v>0.3</v>
      </c>
      <c r="O146" s="97">
        <v>0.3</v>
      </c>
      <c r="P146" s="97">
        <v>0.3</v>
      </c>
      <c r="Q146" s="75" t="s">
        <v>831</v>
      </c>
      <c r="R146" s="75" t="s">
        <v>831</v>
      </c>
    </row>
    <row r="147" spans="1:18" s="21" customFormat="1" ht="13.2" x14ac:dyDescent="0.25">
      <c r="A147" s="75" t="s">
        <v>637</v>
      </c>
      <c r="B147" s="26" t="s">
        <v>858</v>
      </c>
      <c r="C147" s="26" t="s">
        <v>863</v>
      </c>
      <c r="D147" s="75" t="s">
        <v>859</v>
      </c>
      <c r="E147" s="75" t="s">
        <v>47</v>
      </c>
      <c r="F147" s="156" t="s">
        <v>31</v>
      </c>
      <c r="G147" s="97"/>
      <c r="H147" s="97"/>
      <c r="I147" s="97"/>
      <c r="J147" s="97"/>
      <c r="K147" s="97"/>
      <c r="L147" s="97"/>
      <c r="M147" s="97"/>
      <c r="N147" s="97">
        <v>2.5</v>
      </c>
      <c r="O147" s="97">
        <v>2.5</v>
      </c>
      <c r="P147" s="97">
        <v>2.5</v>
      </c>
      <c r="Q147" s="75" t="s">
        <v>831</v>
      </c>
      <c r="R147" s="75" t="s">
        <v>831</v>
      </c>
    </row>
    <row r="148" spans="1:18" s="21" customFormat="1" ht="13.2" x14ac:dyDescent="0.25">
      <c r="A148" s="75" t="s">
        <v>839</v>
      </c>
      <c r="B148" s="26" t="s">
        <v>814</v>
      </c>
      <c r="C148" s="26" t="s">
        <v>864</v>
      </c>
      <c r="D148" s="75" t="s">
        <v>860</v>
      </c>
      <c r="E148" s="75" t="s">
        <v>47</v>
      </c>
      <c r="F148" s="156" t="s">
        <v>31</v>
      </c>
      <c r="G148" s="97"/>
      <c r="H148" s="97"/>
      <c r="I148" s="97"/>
      <c r="J148" s="97"/>
      <c r="K148" s="97"/>
      <c r="L148" s="97"/>
      <c r="M148" s="97"/>
      <c r="N148" s="97"/>
      <c r="O148" s="97">
        <v>1.6</v>
      </c>
      <c r="P148" s="97">
        <v>1.6</v>
      </c>
      <c r="Q148" s="75" t="s">
        <v>831</v>
      </c>
      <c r="R148" s="75" t="s">
        <v>831</v>
      </c>
    </row>
    <row r="149" spans="1:18" s="21" customFormat="1" ht="13.2" x14ac:dyDescent="0.25">
      <c r="A149" s="75" t="s">
        <v>840</v>
      </c>
      <c r="B149" s="26" t="s">
        <v>814</v>
      </c>
      <c r="C149" s="26" t="s">
        <v>865</v>
      </c>
      <c r="D149" s="75" t="s">
        <v>861</v>
      </c>
      <c r="E149" s="75" t="s">
        <v>47</v>
      </c>
      <c r="F149" s="156" t="s">
        <v>31</v>
      </c>
      <c r="G149" s="97"/>
      <c r="H149" s="97"/>
      <c r="I149" s="97"/>
      <c r="J149" s="97"/>
      <c r="K149" s="97"/>
      <c r="L149" s="97"/>
      <c r="M149" s="97"/>
      <c r="N149" s="97">
        <v>1.6</v>
      </c>
      <c r="O149" s="97">
        <v>1.6</v>
      </c>
      <c r="P149" s="97">
        <v>1.6</v>
      </c>
      <c r="Q149" s="75" t="s">
        <v>831</v>
      </c>
      <c r="R149" s="75" t="s">
        <v>831</v>
      </c>
    </row>
    <row r="150" spans="1:18" s="21" customFormat="1" ht="13.2" x14ac:dyDescent="0.25">
      <c r="A150" s="75" t="s">
        <v>841</v>
      </c>
      <c r="B150" s="26" t="s">
        <v>814</v>
      </c>
      <c r="C150" s="26" t="s">
        <v>863</v>
      </c>
      <c r="D150" s="75" t="s">
        <v>862</v>
      </c>
      <c r="E150" s="75" t="s">
        <v>47</v>
      </c>
      <c r="F150" s="156" t="s">
        <v>31</v>
      </c>
      <c r="G150" s="97"/>
      <c r="H150" s="97"/>
      <c r="I150" s="97"/>
      <c r="J150" s="97"/>
      <c r="K150" s="97"/>
      <c r="L150" s="97"/>
      <c r="M150" s="97"/>
      <c r="N150" s="97">
        <v>0.5</v>
      </c>
      <c r="O150" s="97">
        <v>0.5</v>
      </c>
      <c r="P150" s="97">
        <v>0.5</v>
      </c>
      <c r="Q150" s="75" t="s">
        <v>831</v>
      </c>
      <c r="R150" s="75" t="s">
        <v>831</v>
      </c>
    </row>
    <row r="151" spans="1:18" s="21" customFormat="1" ht="13.2" x14ac:dyDescent="0.25">
      <c r="A151" s="75" t="s">
        <v>842</v>
      </c>
      <c r="B151" s="26" t="s">
        <v>814</v>
      </c>
      <c r="C151" s="26" t="s">
        <v>867</v>
      </c>
      <c r="D151" s="75" t="s">
        <v>860</v>
      </c>
      <c r="E151" s="75" t="s">
        <v>47</v>
      </c>
      <c r="F151" s="156" t="s">
        <v>31</v>
      </c>
      <c r="G151" s="97"/>
      <c r="H151" s="97"/>
      <c r="I151" s="97"/>
      <c r="J151" s="97"/>
      <c r="K151" s="97">
        <v>0.4</v>
      </c>
      <c r="L151" s="97">
        <v>0.4</v>
      </c>
      <c r="M151" s="97">
        <v>0.4</v>
      </c>
      <c r="N151" s="97">
        <v>0.4</v>
      </c>
      <c r="O151" s="97">
        <v>0.4</v>
      </c>
      <c r="P151" s="97">
        <v>0.4</v>
      </c>
      <c r="Q151" s="75" t="s">
        <v>831</v>
      </c>
      <c r="R151" s="75" t="s">
        <v>831</v>
      </c>
    </row>
    <row r="152" spans="1:18" s="21" customFormat="1" ht="13.2" x14ac:dyDescent="0.25">
      <c r="A152" s="75" t="s">
        <v>843</v>
      </c>
      <c r="B152" s="26" t="s">
        <v>814</v>
      </c>
      <c r="C152" s="26" t="s">
        <v>868</v>
      </c>
      <c r="D152" s="75" t="s">
        <v>862</v>
      </c>
      <c r="E152" s="75" t="s">
        <v>47</v>
      </c>
      <c r="F152" s="156" t="s">
        <v>31</v>
      </c>
      <c r="G152" s="97"/>
      <c r="H152" s="97"/>
      <c r="I152" s="97"/>
      <c r="J152" s="97"/>
      <c r="K152" s="97"/>
      <c r="L152" s="97"/>
      <c r="M152" s="97"/>
      <c r="N152" s="97">
        <v>0.4</v>
      </c>
      <c r="O152" s="97">
        <v>0.4</v>
      </c>
      <c r="P152" s="97">
        <v>0.4</v>
      </c>
      <c r="Q152" s="75" t="s">
        <v>831</v>
      </c>
      <c r="R152" s="75" t="s">
        <v>831</v>
      </c>
    </row>
    <row r="153" spans="1:18" s="21" customFormat="1" ht="13.2" x14ac:dyDescent="0.25">
      <c r="A153" s="75" t="s">
        <v>844</v>
      </c>
      <c r="B153" s="26" t="s">
        <v>966</v>
      </c>
      <c r="C153" s="26" t="s">
        <v>969</v>
      </c>
      <c r="D153" s="75" t="s">
        <v>521</v>
      </c>
      <c r="E153" s="75" t="s">
        <v>47</v>
      </c>
      <c r="F153" s="156" t="s">
        <v>31</v>
      </c>
      <c r="G153" s="97"/>
      <c r="H153" s="97"/>
      <c r="I153" s="97"/>
      <c r="J153" s="97">
        <v>0.5</v>
      </c>
      <c r="K153" s="97">
        <v>0.5</v>
      </c>
      <c r="L153" s="97">
        <v>0.5</v>
      </c>
      <c r="M153" s="97">
        <v>0.5</v>
      </c>
      <c r="N153" s="97">
        <v>0.5</v>
      </c>
      <c r="O153" s="97">
        <v>0.5</v>
      </c>
      <c r="P153" s="97">
        <v>0.5</v>
      </c>
      <c r="Q153" s="75" t="s">
        <v>66</v>
      </c>
      <c r="R153" s="75" t="s">
        <v>971</v>
      </c>
    </row>
    <row r="154" spans="1:18" s="21" customFormat="1" ht="13.2" x14ac:dyDescent="0.25">
      <c r="A154" s="75" t="s">
        <v>845</v>
      </c>
      <c r="B154" s="26" t="s">
        <v>968</v>
      </c>
      <c r="C154" s="26" t="s">
        <v>970</v>
      </c>
      <c r="D154" s="75" t="s">
        <v>967</v>
      </c>
      <c r="E154" s="75" t="s">
        <v>47</v>
      </c>
      <c r="F154" s="156" t="s">
        <v>31</v>
      </c>
      <c r="G154" s="97"/>
      <c r="H154" s="97"/>
      <c r="I154" s="97">
        <v>1</v>
      </c>
      <c r="J154" s="97">
        <v>1</v>
      </c>
      <c r="K154" s="97">
        <v>1</v>
      </c>
      <c r="L154" s="97">
        <v>1</v>
      </c>
      <c r="M154" s="97">
        <v>1</v>
      </c>
      <c r="N154" s="97">
        <v>1</v>
      </c>
      <c r="O154" s="97">
        <v>1</v>
      </c>
      <c r="P154" s="97">
        <v>1</v>
      </c>
      <c r="Q154" s="75" t="s">
        <v>66</v>
      </c>
      <c r="R154" s="28" t="s">
        <v>971</v>
      </c>
    </row>
    <row r="155" spans="1:18" s="21" customFormat="1" ht="13.2" x14ac:dyDescent="0.25">
      <c r="A155" s="75" t="s">
        <v>846</v>
      </c>
      <c r="B155" s="26" t="s">
        <v>988</v>
      </c>
      <c r="C155" s="26" t="s">
        <v>107</v>
      </c>
      <c r="D155" s="75" t="s">
        <v>986</v>
      </c>
      <c r="E155" s="75" t="s">
        <v>86</v>
      </c>
      <c r="F155" s="73" t="s">
        <v>28</v>
      </c>
      <c r="G155" s="97"/>
      <c r="H155" s="97"/>
      <c r="I155" s="97"/>
      <c r="J155" s="97"/>
      <c r="K155" s="97"/>
      <c r="L155" s="97"/>
      <c r="M155" s="97"/>
      <c r="N155" s="97"/>
      <c r="O155" s="97">
        <v>0.01</v>
      </c>
      <c r="P155" s="97">
        <v>0.01</v>
      </c>
      <c r="Q155" s="73" t="s">
        <v>83</v>
      </c>
      <c r="R155" s="28" t="s">
        <v>989</v>
      </c>
    </row>
    <row r="156" spans="1:18" s="21" customFormat="1" ht="13.2" x14ac:dyDescent="0.25">
      <c r="A156" s="75" t="s">
        <v>847</v>
      </c>
      <c r="B156" s="26" t="s">
        <v>988</v>
      </c>
      <c r="C156" s="26" t="s">
        <v>107</v>
      </c>
      <c r="D156" s="75" t="s">
        <v>987</v>
      </c>
      <c r="E156" s="75" t="s">
        <v>86</v>
      </c>
      <c r="F156" s="73" t="s">
        <v>28</v>
      </c>
      <c r="G156" s="97"/>
      <c r="H156" s="97"/>
      <c r="I156" s="97"/>
      <c r="J156" s="97"/>
      <c r="K156" s="97"/>
      <c r="L156" s="97"/>
      <c r="M156" s="97"/>
      <c r="N156" s="97"/>
      <c r="O156" s="97">
        <v>0.34</v>
      </c>
      <c r="P156" s="97">
        <v>0.34</v>
      </c>
      <c r="Q156" s="73" t="s">
        <v>83</v>
      </c>
      <c r="R156" s="28" t="s">
        <v>989</v>
      </c>
    </row>
    <row r="157" spans="1:18" s="21" customFormat="1" ht="39.6" x14ac:dyDescent="0.25">
      <c r="A157" s="75" t="s">
        <v>869</v>
      </c>
      <c r="B157" s="26" t="s">
        <v>1319</v>
      </c>
      <c r="C157" s="26" t="s">
        <v>1349</v>
      </c>
      <c r="D157" s="75" t="s">
        <v>1336</v>
      </c>
      <c r="E157" s="75" t="s">
        <v>47</v>
      </c>
      <c r="F157" s="156" t="s">
        <v>31</v>
      </c>
      <c r="G157" s="97"/>
      <c r="H157" s="97"/>
      <c r="I157" s="97"/>
      <c r="J157" s="97">
        <v>1.2849999999999999</v>
      </c>
      <c r="K157" s="97">
        <v>1.2849999999999999</v>
      </c>
      <c r="L157" s="97">
        <v>1.2849999999999999</v>
      </c>
      <c r="M157" s="97">
        <v>1.2849999999999999</v>
      </c>
      <c r="N157" s="97">
        <v>1.2849999999999999</v>
      </c>
      <c r="O157" s="97">
        <v>1.2849999999999999</v>
      </c>
      <c r="P157" s="97">
        <v>1.2849999999999999</v>
      </c>
      <c r="Q157" s="73" t="s">
        <v>83</v>
      </c>
      <c r="R157" s="28" t="s">
        <v>1318</v>
      </c>
    </row>
    <row r="158" spans="1:18" s="21" customFormat="1" ht="39.6" x14ac:dyDescent="0.25">
      <c r="A158" s="75" t="s">
        <v>870</v>
      </c>
      <c r="B158" s="26" t="s">
        <v>1322</v>
      </c>
      <c r="C158" s="26" t="s">
        <v>45</v>
      </c>
      <c r="D158" s="75" t="s">
        <v>1339</v>
      </c>
      <c r="E158" s="75" t="s">
        <v>47</v>
      </c>
      <c r="F158" s="156" t="s">
        <v>31</v>
      </c>
      <c r="G158" s="97"/>
      <c r="H158" s="97"/>
      <c r="I158" s="97"/>
      <c r="J158" s="97"/>
      <c r="K158" s="97">
        <v>1.847</v>
      </c>
      <c r="L158" s="97">
        <v>1.847</v>
      </c>
      <c r="M158" s="97">
        <v>1.847</v>
      </c>
      <c r="N158" s="97">
        <v>1.847</v>
      </c>
      <c r="O158" s="97">
        <v>1.847</v>
      </c>
      <c r="P158" s="97">
        <v>1.847</v>
      </c>
      <c r="Q158" s="75" t="s">
        <v>66</v>
      </c>
      <c r="R158" s="28" t="s">
        <v>1318</v>
      </c>
    </row>
    <row r="159" spans="1:18" s="21" customFormat="1" ht="39.6" x14ac:dyDescent="0.25">
      <c r="A159" s="75" t="s">
        <v>871</v>
      </c>
      <c r="B159" s="26" t="s">
        <v>1324</v>
      </c>
      <c r="C159" s="26" t="s">
        <v>45</v>
      </c>
      <c r="D159" s="75" t="s">
        <v>1341</v>
      </c>
      <c r="E159" s="75" t="s">
        <v>47</v>
      </c>
      <c r="F159" s="156" t="s">
        <v>31</v>
      </c>
      <c r="G159" s="97"/>
      <c r="H159" s="97"/>
      <c r="I159" s="97"/>
      <c r="J159" s="97">
        <v>1.3220000000000001</v>
      </c>
      <c r="K159" s="97">
        <v>1.3220000000000001</v>
      </c>
      <c r="L159" s="97">
        <v>1.3220000000000001</v>
      </c>
      <c r="M159" s="97">
        <v>1.3220000000000001</v>
      </c>
      <c r="N159" s="97">
        <v>1.3220000000000001</v>
      </c>
      <c r="O159" s="97">
        <v>1.3220000000000001</v>
      </c>
      <c r="P159" s="97">
        <v>1.3220000000000001</v>
      </c>
      <c r="Q159" s="75" t="s">
        <v>66</v>
      </c>
      <c r="R159" s="28" t="s">
        <v>1318</v>
      </c>
    </row>
    <row r="160" spans="1:18" s="21" customFormat="1" ht="26.4" x14ac:dyDescent="0.25">
      <c r="A160" s="75" t="s">
        <v>872</v>
      </c>
      <c r="B160" s="26" t="s">
        <v>1325</v>
      </c>
      <c r="C160" s="26" t="s">
        <v>1350</v>
      </c>
      <c r="D160" s="75" t="s">
        <v>1342</v>
      </c>
      <c r="E160" s="75" t="s">
        <v>47</v>
      </c>
      <c r="F160" s="156" t="s">
        <v>31</v>
      </c>
      <c r="G160" s="97"/>
      <c r="H160" s="97"/>
      <c r="I160" s="97"/>
      <c r="J160" s="97"/>
      <c r="K160" s="97"/>
      <c r="L160" s="97">
        <v>1.2190000000000001</v>
      </c>
      <c r="M160" s="97">
        <v>1.2190000000000001</v>
      </c>
      <c r="N160" s="97">
        <v>1.2190000000000001</v>
      </c>
      <c r="O160" s="97">
        <v>1.2190000000000001</v>
      </c>
      <c r="P160" s="97">
        <v>1.2190000000000001</v>
      </c>
      <c r="Q160" s="73" t="s">
        <v>83</v>
      </c>
      <c r="R160" s="28" t="s">
        <v>1318</v>
      </c>
    </row>
    <row r="161" spans="1:18" s="21" customFormat="1" ht="39.6" x14ac:dyDescent="0.25">
      <c r="A161" s="75" t="s">
        <v>873</v>
      </c>
      <c r="B161" s="26" t="s">
        <v>1326</v>
      </c>
      <c r="C161" s="26" t="s">
        <v>1350</v>
      </c>
      <c r="D161" s="75" t="s">
        <v>1343</v>
      </c>
      <c r="E161" s="75" t="s">
        <v>47</v>
      </c>
      <c r="F161" s="156" t="s">
        <v>31</v>
      </c>
      <c r="G161" s="97"/>
      <c r="H161" s="97"/>
      <c r="I161" s="97"/>
      <c r="J161" s="97"/>
      <c r="K161" s="97">
        <v>1.369</v>
      </c>
      <c r="L161" s="97">
        <v>1.369</v>
      </c>
      <c r="M161" s="97">
        <v>1.369</v>
      </c>
      <c r="N161" s="97">
        <v>1.369</v>
      </c>
      <c r="O161" s="97">
        <v>1.369</v>
      </c>
      <c r="P161" s="97">
        <v>1.369</v>
      </c>
      <c r="Q161" s="73" t="s">
        <v>83</v>
      </c>
      <c r="R161" s="28" t="s">
        <v>1318</v>
      </c>
    </row>
    <row r="162" spans="1:18" s="21" customFormat="1" ht="13.2" x14ac:dyDescent="0.25">
      <c r="A162" s="75" t="s">
        <v>874</v>
      </c>
      <c r="B162" s="26" t="s">
        <v>1329</v>
      </c>
      <c r="C162" s="26" t="s">
        <v>1063</v>
      </c>
      <c r="D162" s="75" t="s">
        <v>1016</v>
      </c>
      <c r="E162" s="75" t="s">
        <v>47</v>
      </c>
      <c r="F162" s="156" t="s">
        <v>31</v>
      </c>
      <c r="G162" s="97"/>
      <c r="H162" s="97"/>
      <c r="I162" s="97">
        <v>2.516</v>
      </c>
      <c r="J162" s="97">
        <v>2.516</v>
      </c>
      <c r="K162" s="97">
        <v>2.516</v>
      </c>
      <c r="L162" s="97">
        <v>2.516</v>
      </c>
      <c r="M162" s="97">
        <v>2.516</v>
      </c>
      <c r="N162" s="97">
        <v>2.516</v>
      </c>
      <c r="O162" s="97">
        <v>2.516</v>
      </c>
      <c r="P162" s="97">
        <v>2.516</v>
      </c>
      <c r="Q162" s="28" t="s">
        <v>990</v>
      </c>
      <c r="R162" s="28" t="s">
        <v>1318</v>
      </c>
    </row>
    <row r="163" spans="1:18" s="21" customFormat="1" ht="26.4" x14ac:dyDescent="0.25">
      <c r="A163" s="75" t="s">
        <v>1269</v>
      </c>
      <c r="B163" s="26" t="s">
        <v>1330</v>
      </c>
      <c r="C163" s="26" t="s">
        <v>1347</v>
      </c>
      <c r="D163" s="75" t="s">
        <v>1345</v>
      </c>
      <c r="E163" s="75" t="s">
        <v>47</v>
      </c>
      <c r="F163" s="156" t="s">
        <v>31</v>
      </c>
      <c r="G163" s="97"/>
      <c r="H163" s="97">
        <v>1.363</v>
      </c>
      <c r="I163" s="97">
        <v>1.363</v>
      </c>
      <c r="J163" s="97">
        <v>1.363</v>
      </c>
      <c r="K163" s="97">
        <v>1.363</v>
      </c>
      <c r="L163" s="97">
        <v>1.363</v>
      </c>
      <c r="M163" s="97">
        <v>1.363</v>
      </c>
      <c r="N163" s="97">
        <v>1.363</v>
      </c>
      <c r="O163" s="97">
        <v>1.363</v>
      </c>
      <c r="P163" s="97">
        <v>1.363</v>
      </c>
      <c r="Q163" s="28" t="s">
        <v>1318</v>
      </c>
      <c r="R163" s="28" t="s">
        <v>1318</v>
      </c>
    </row>
    <row r="164" spans="1:18" s="21" customFormat="1" ht="13.2" x14ac:dyDescent="0.25">
      <c r="A164" s="75" t="s">
        <v>1270</v>
      </c>
      <c r="B164" s="26" t="s">
        <v>1331</v>
      </c>
      <c r="C164" s="26" t="s">
        <v>1347</v>
      </c>
      <c r="D164" s="75" t="s">
        <v>1346</v>
      </c>
      <c r="E164" s="75" t="s">
        <v>47</v>
      </c>
      <c r="F164" s="156" t="s">
        <v>31</v>
      </c>
      <c r="G164" s="97"/>
      <c r="H164" s="97"/>
      <c r="I164" s="97"/>
      <c r="J164" s="97"/>
      <c r="K164" s="97">
        <v>0.54800000000000004</v>
      </c>
      <c r="L164" s="97">
        <v>0.54800000000000004</v>
      </c>
      <c r="M164" s="97">
        <v>0.54800000000000004</v>
      </c>
      <c r="N164" s="97">
        <v>0.54800000000000004</v>
      </c>
      <c r="O164" s="97">
        <v>0.54800000000000004</v>
      </c>
      <c r="P164" s="97">
        <v>0.54800000000000004</v>
      </c>
      <c r="Q164" s="28" t="s">
        <v>1318</v>
      </c>
      <c r="R164" s="28" t="s">
        <v>1318</v>
      </c>
    </row>
    <row r="165" spans="1:18" s="21" customFormat="1" ht="26.4" x14ac:dyDescent="0.25">
      <c r="A165" s="75" t="s">
        <v>1271</v>
      </c>
      <c r="B165" s="26" t="s">
        <v>1646</v>
      </c>
      <c r="C165" s="26" t="s">
        <v>1645</v>
      </c>
      <c r="D165" s="75" t="s">
        <v>526</v>
      </c>
      <c r="E165" s="75" t="s">
        <v>47</v>
      </c>
      <c r="F165" s="156" t="s">
        <v>31</v>
      </c>
      <c r="G165" s="97">
        <v>1.2</v>
      </c>
      <c r="H165" s="97">
        <v>1.2</v>
      </c>
      <c r="I165" s="97">
        <v>1.2</v>
      </c>
      <c r="J165" s="97">
        <v>1.2</v>
      </c>
      <c r="K165" s="97">
        <v>1.2</v>
      </c>
      <c r="L165" s="97">
        <v>1.2</v>
      </c>
      <c r="M165" s="97">
        <v>1.2</v>
      </c>
      <c r="N165" s="97">
        <v>1.2</v>
      </c>
      <c r="O165" s="97">
        <v>1.2</v>
      </c>
      <c r="P165" s="97">
        <v>1.2</v>
      </c>
      <c r="Q165" s="75" t="s">
        <v>1480</v>
      </c>
      <c r="R165" s="75" t="s">
        <v>1480</v>
      </c>
    </row>
    <row r="166" spans="1:18" s="21" customFormat="1" ht="26.4" x14ac:dyDescent="0.25">
      <c r="A166" s="75" t="s">
        <v>1272</v>
      </c>
      <c r="B166" s="26" t="s">
        <v>1646</v>
      </c>
      <c r="C166" s="26" t="s">
        <v>1645</v>
      </c>
      <c r="D166" s="75" t="s">
        <v>546</v>
      </c>
      <c r="E166" s="75" t="s">
        <v>47</v>
      </c>
      <c r="F166" s="156" t="s">
        <v>31</v>
      </c>
      <c r="G166" s="97"/>
      <c r="H166" s="97"/>
      <c r="I166" s="97"/>
      <c r="J166" s="97"/>
      <c r="K166" s="97"/>
      <c r="L166" s="97"/>
      <c r="M166" s="97">
        <v>0.4</v>
      </c>
      <c r="N166" s="97">
        <v>0.4</v>
      </c>
      <c r="O166" s="97">
        <v>0.4</v>
      </c>
      <c r="P166" s="97">
        <v>0.4</v>
      </c>
      <c r="Q166" s="75" t="s">
        <v>1480</v>
      </c>
      <c r="R166" s="75" t="s">
        <v>1480</v>
      </c>
    </row>
    <row r="167" spans="1:18" s="21" customFormat="1" ht="26.4" x14ac:dyDescent="0.25">
      <c r="A167" s="75" t="s">
        <v>1273</v>
      </c>
      <c r="B167" s="26" t="s">
        <v>1646</v>
      </c>
      <c r="C167" s="26" t="s">
        <v>1645</v>
      </c>
      <c r="D167" s="75" t="s">
        <v>549</v>
      </c>
      <c r="E167" s="75" t="s">
        <v>47</v>
      </c>
      <c r="F167" s="156" t="s">
        <v>31</v>
      </c>
      <c r="G167" s="97"/>
      <c r="H167" s="97"/>
      <c r="I167" s="97"/>
      <c r="J167" s="97"/>
      <c r="K167" s="97"/>
      <c r="L167" s="97"/>
      <c r="M167" s="97"/>
      <c r="N167" s="97"/>
      <c r="O167" s="97">
        <v>0.4</v>
      </c>
      <c r="P167" s="97">
        <v>0.4</v>
      </c>
      <c r="Q167" s="75" t="s">
        <v>1480</v>
      </c>
      <c r="R167" s="75" t="s">
        <v>1480</v>
      </c>
    </row>
    <row r="168" spans="1:18" s="21" customFormat="1" ht="142.80000000000001" x14ac:dyDescent="0.25">
      <c r="A168" s="75" t="s">
        <v>1274</v>
      </c>
      <c r="B168" s="110" t="s">
        <v>1819</v>
      </c>
      <c r="C168" s="26" t="s">
        <v>621</v>
      </c>
      <c r="D168" s="75" t="s">
        <v>1820</v>
      </c>
      <c r="E168" s="75" t="s">
        <v>86</v>
      </c>
      <c r="F168" s="73" t="s">
        <v>28</v>
      </c>
      <c r="G168" s="97">
        <v>0.62</v>
      </c>
      <c r="H168" s="97">
        <v>0.62</v>
      </c>
      <c r="I168" s="97">
        <v>0.62</v>
      </c>
      <c r="J168" s="97">
        <v>0.62</v>
      </c>
      <c r="K168" s="97">
        <v>0.62</v>
      </c>
      <c r="L168" s="97">
        <v>0.62</v>
      </c>
      <c r="M168" s="97">
        <v>0.62</v>
      </c>
      <c r="N168" s="97">
        <v>0.62</v>
      </c>
      <c r="O168" s="97">
        <v>0.62</v>
      </c>
      <c r="P168" s="97">
        <v>0.62</v>
      </c>
      <c r="Q168" s="75" t="s">
        <v>83</v>
      </c>
      <c r="R168" s="75" t="s">
        <v>83</v>
      </c>
    </row>
    <row r="169" spans="1:18" s="21" customFormat="1" ht="142.80000000000001" x14ac:dyDescent="0.25">
      <c r="A169" s="75" t="s">
        <v>1275</v>
      </c>
      <c r="B169" s="110" t="s">
        <v>1821</v>
      </c>
      <c r="C169" s="26" t="s">
        <v>621</v>
      </c>
      <c r="D169" s="75" t="s">
        <v>1822</v>
      </c>
      <c r="E169" s="75" t="s">
        <v>86</v>
      </c>
      <c r="F169" s="73" t="s">
        <v>28</v>
      </c>
      <c r="G169" s="97">
        <v>0.34</v>
      </c>
      <c r="H169" s="97">
        <v>0.34</v>
      </c>
      <c r="I169" s="97">
        <v>0.34</v>
      </c>
      <c r="J169" s="97">
        <v>0.34</v>
      </c>
      <c r="K169" s="97">
        <v>0.34</v>
      </c>
      <c r="L169" s="97">
        <v>0.34</v>
      </c>
      <c r="M169" s="97">
        <v>0.34</v>
      </c>
      <c r="N169" s="97">
        <v>0.34</v>
      </c>
      <c r="O169" s="97">
        <v>0.34</v>
      </c>
      <c r="P169" s="97">
        <v>0.34</v>
      </c>
      <c r="Q169" s="75" t="s">
        <v>83</v>
      </c>
      <c r="R169" s="75" t="s">
        <v>83</v>
      </c>
    </row>
    <row r="170" spans="1:18" s="21" customFormat="1" ht="13.2" x14ac:dyDescent="0.25">
      <c r="A170" s="75" t="s">
        <v>1332</v>
      </c>
      <c r="B170" s="26" t="s">
        <v>1823</v>
      </c>
      <c r="C170" s="26" t="s">
        <v>621</v>
      </c>
      <c r="D170" s="75" t="s">
        <v>1824</v>
      </c>
      <c r="E170" s="75" t="s">
        <v>86</v>
      </c>
      <c r="F170" s="73" t="s">
        <v>28</v>
      </c>
      <c r="G170" s="97">
        <v>0.47</v>
      </c>
      <c r="H170" s="97">
        <v>0.47</v>
      </c>
      <c r="I170" s="97">
        <v>0.47</v>
      </c>
      <c r="J170" s="97">
        <v>0.47</v>
      </c>
      <c r="K170" s="97">
        <v>0.47</v>
      </c>
      <c r="L170" s="97">
        <v>0.47</v>
      </c>
      <c r="M170" s="97">
        <v>0.47</v>
      </c>
      <c r="N170" s="97">
        <v>0.47</v>
      </c>
      <c r="O170" s="97">
        <v>0.47</v>
      </c>
      <c r="P170" s="97">
        <v>0.47</v>
      </c>
      <c r="Q170" s="75" t="s">
        <v>83</v>
      </c>
      <c r="R170" s="75" t="s">
        <v>83</v>
      </c>
    </row>
    <row r="171" spans="1:18" s="21" customFormat="1" ht="51" x14ac:dyDescent="0.25">
      <c r="A171" s="75" t="s">
        <v>1333</v>
      </c>
      <c r="B171" s="110" t="s">
        <v>1825</v>
      </c>
      <c r="C171" s="26" t="s">
        <v>621</v>
      </c>
      <c r="D171" s="75" t="s">
        <v>1826</v>
      </c>
      <c r="E171" s="75" t="s">
        <v>86</v>
      </c>
      <c r="F171" s="73" t="s">
        <v>28</v>
      </c>
      <c r="G171" s="97">
        <v>0.25</v>
      </c>
      <c r="H171" s="97">
        <v>0.25</v>
      </c>
      <c r="I171" s="97">
        <v>0.25</v>
      </c>
      <c r="J171" s="97">
        <v>0.25</v>
      </c>
      <c r="K171" s="97">
        <v>0.25</v>
      </c>
      <c r="L171" s="97">
        <v>0.25</v>
      </c>
      <c r="M171" s="97">
        <v>0.25</v>
      </c>
      <c r="N171" s="97">
        <v>0.25</v>
      </c>
      <c r="O171" s="97">
        <v>0.25</v>
      </c>
      <c r="P171" s="97">
        <v>0.25</v>
      </c>
      <c r="Q171" s="75" t="s">
        <v>83</v>
      </c>
      <c r="R171" s="75" t="s">
        <v>83</v>
      </c>
    </row>
    <row r="172" spans="1:18" s="21" customFormat="1" ht="112.2" x14ac:dyDescent="0.25">
      <c r="A172" s="75" t="s">
        <v>1334</v>
      </c>
      <c r="B172" s="110" t="s">
        <v>1827</v>
      </c>
      <c r="C172" s="26" t="s">
        <v>621</v>
      </c>
      <c r="D172" s="75" t="s">
        <v>1828</v>
      </c>
      <c r="E172" s="75" t="s">
        <v>86</v>
      </c>
      <c r="F172" s="73" t="s">
        <v>28</v>
      </c>
      <c r="G172" s="97">
        <v>0.77</v>
      </c>
      <c r="H172" s="97">
        <v>0.77</v>
      </c>
      <c r="I172" s="97">
        <v>0.77</v>
      </c>
      <c r="J172" s="97">
        <v>0.77</v>
      </c>
      <c r="K172" s="97">
        <v>0.77</v>
      </c>
      <c r="L172" s="97">
        <v>0.77</v>
      </c>
      <c r="M172" s="97">
        <v>0.77</v>
      </c>
      <c r="N172" s="97">
        <v>0.77</v>
      </c>
      <c r="O172" s="97">
        <v>0.77</v>
      </c>
      <c r="P172" s="97">
        <v>0.77</v>
      </c>
      <c r="Q172" s="75" t="s">
        <v>83</v>
      </c>
      <c r="R172" s="75" t="s">
        <v>83</v>
      </c>
    </row>
    <row r="173" spans="1:18" s="21" customFormat="1" ht="81.599999999999994" x14ac:dyDescent="0.25">
      <c r="A173" s="75" t="s">
        <v>1335</v>
      </c>
      <c r="B173" s="110" t="s">
        <v>1829</v>
      </c>
      <c r="C173" s="26" t="s">
        <v>621</v>
      </c>
      <c r="D173" s="75" t="s">
        <v>1830</v>
      </c>
      <c r="E173" s="75" t="s">
        <v>86</v>
      </c>
      <c r="F173" s="73" t="s">
        <v>28</v>
      </c>
      <c r="G173" s="97">
        <v>1.1100000000000001</v>
      </c>
      <c r="H173" s="97">
        <v>1.1100000000000001</v>
      </c>
      <c r="I173" s="97">
        <v>1.1100000000000001</v>
      </c>
      <c r="J173" s="97">
        <v>1.1100000000000001</v>
      </c>
      <c r="K173" s="97">
        <v>1.1100000000000001</v>
      </c>
      <c r="L173" s="97">
        <v>1.1100000000000001</v>
      </c>
      <c r="M173" s="97">
        <v>1.1100000000000001</v>
      </c>
      <c r="N173" s="97">
        <v>1.1100000000000001</v>
      </c>
      <c r="O173" s="97">
        <v>1.1100000000000001</v>
      </c>
      <c r="P173" s="97">
        <v>1.1100000000000001</v>
      </c>
      <c r="Q173" s="75" t="s">
        <v>83</v>
      </c>
      <c r="R173" s="75" t="s">
        <v>1728</v>
      </c>
    </row>
    <row r="174" spans="1:18" s="21" customFormat="1" ht="13.2" x14ac:dyDescent="0.25">
      <c r="A174" s="141" t="s">
        <v>27</v>
      </c>
      <c r="B174" s="141"/>
      <c r="C174" s="141"/>
      <c r="D174" s="141"/>
      <c r="E174" s="141"/>
      <c r="F174" s="73" t="s">
        <v>28</v>
      </c>
      <c r="G174" s="97">
        <f>G130+G131+G132+G133+G134+G135+G136+G137+G138+G139+G140+G155+G156+G168+G169+G170+G171+G172+G173</f>
        <v>10.469999999999999</v>
      </c>
      <c r="H174" s="97">
        <f t="shared" ref="H174:P174" si="5">H130+H131+H132+H133+H134+H135+H136+H137+H138+H139+H140+H155+H156+H168+H169+H170+H171+H172+H173</f>
        <v>10.620000000000001</v>
      </c>
      <c r="I174" s="97">
        <f t="shared" si="5"/>
        <v>20.89</v>
      </c>
      <c r="J174" s="97">
        <f t="shared" si="5"/>
        <v>22.55</v>
      </c>
      <c r="K174" s="97">
        <f t="shared" si="5"/>
        <v>22.7</v>
      </c>
      <c r="L174" s="97">
        <f t="shared" si="5"/>
        <v>23.220000000000002</v>
      </c>
      <c r="M174" s="97">
        <f t="shared" si="5"/>
        <v>23.220000000000002</v>
      </c>
      <c r="N174" s="97">
        <f t="shared" si="5"/>
        <v>27.810000000000002</v>
      </c>
      <c r="O174" s="97">
        <f t="shared" si="5"/>
        <v>28.160000000000004</v>
      </c>
      <c r="P174" s="97">
        <f t="shared" si="5"/>
        <v>28.160000000000004</v>
      </c>
      <c r="Q174" s="20"/>
      <c r="R174" s="20"/>
    </row>
    <row r="175" spans="1:18" s="21" customFormat="1" ht="13.2" x14ac:dyDescent="0.25">
      <c r="A175" s="141"/>
      <c r="B175" s="141"/>
      <c r="C175" s="141"/>
      <c r="D175" s="141"/>
      <c r="E175" s="141"/>
      <c r="F175" s="73" t="s">
        <v>31</v>
      </c>
      <c r="G175" s="97">
        <f>G141+G142+G143+G144+G145+G146+G147+G148+G149+G150+G151+G152+G153+G154+G157+G158+G159+G160+G161+G162+G163+G164+G165+G166+G167</f>
        <v>1.2</v>
      </c>
      <c r="H175" s="97">
        <f t="shared" ref="H175:P175" si="6">H141+H142+H143+H144+H145+H146+H147+H148+H149+H150+H151+H152+H153+H154+H157+H158+H159+H160+H161+H162+H163+H164+H165+H166+H167</f>
        <v>2.5629999999999997</v>
      </c>
      <c r="I175" s="97">
        <f t="shared" si="6"/>
        <v>6.0789999999999997</v>
      </c>
      <c r="J175" s="97">
        <f t="shared" si="6"/>
        <v>11.186</v>
      </c>
      <c r="K175" s="97">
        <f t="shared" si="6"/>
        <v>17.349999999999998</v>
      </c>
      <c r="L175" s="97">
        <f t="shared" si="6"/>
        <v>20.568999999999999</v>
      </c>
      <c r="M175" s="97">
        <f t="shared" si="6"/>
        <v>21.268999999999995</v>
      </c>
      <c r="N175" s="97">
        <f t="shared" si="6"/>
        <v>26.568999999999999</v>
      </c>
      <c r="O175" s="97">
        <f t="shared" si="6"/>
        <v>28.568999999999999</v>
      </c>
      <c r="P175" s="97">
        <f t="shared" si="6"/>
        <v>28.968999999999998</v>
      </c>
      <c r="Q175" s="20"/>
      <c r="R175" s="20"/>
    </row>
    <row r="176" spans="1:18" s="21" customFormat="1" ht="13.2" x14ac:dyDescent="0.25">
      <c r="A176" s="141"/>
      <c r="B176" s="141"/>
      <c r="C176" s="141"/>
      <c r="D176" s="141"/>
      <c r="E176" s="141"/>
      <c r="F176" s="73" t="s">
        <v>32</v>
      </c>
      <c r="G176" s="97">
        <v>0</v>
      </c>
      <c r="H176" s="97">
        <v>0</v>
      </c>
      <c r="I176" s="97">
        <v>0</v>
      </c>
      <c r="J176" s="97">
        <v>0</v>
      </c>
      <c r="K176" s="97">
        <v>0</v>
      </c>
      <c r="L176" s="97">
        <v>0</v>
      </c>
      <c r="M176" s="97">
        <v>0</v>
      </c>
      <c r="N176" s="97">
        <v>0</v>
      </c>
      <c r="O176" s="97">
        <v>0</v>
      </c>
      <c r="P176" s="97">
        <v>0</v>
      </c>
      <c r="Q176" s="20"/>
      <c r="R176" s="20"/>
    </row>
    <row r="177" spans="1:18" s="21" customFormat="1" ht="13.2" x14ac:dyDescent="0.25">
      <c r="A177" s="141"/>
      <c r="B177" s="141"/>
      <c r="C177" s="141"/>
      <c r="D177" s="141"/>
      <c r="E177" s="141"/>
      <c r="F177" s="73" t="s">
        <v>23</v>
      </c>
      <c r="G177" s="97">
        <f t="shared" ref="G177:P177" si="7">SUM(G130:G173)</f>
        <v>11.669999999999998</v>
      </c>
      <c r="H177" s="97">
        <f t="shared" si="7"/>
        <v>13.182999999999998</v>
      </c>
      <c r="I177" s="97">
        <f t="shared" si="7"/>
        <v>26.969000000000001</v>
      </c>
      <c r="J177" s="97">
        <f t="shared" si="7"/>
        <v>33.735999999999997</v>
      </c>
      <c r="K177" s="97">
        <f t="shared" si="7"/>
        <v>40.050000000000004</v>
      </c>
      <c r="L177" s="97">
        <f t="shared" si="7"/>
        <v>43.789000000000009</v>
      </c>
      <c r="M177" s="97">
        <f t="shared" si="7"/>
        <v>44.489000000000011</v>
      </c>
      <c r="N177" s="97">
        <f t="shared" si="7"/>
        <v>54.379000000000012</v>
      </c>
      <c r="O177" s="97">
        <f t="shared" si="7"/>
        <v>56.729000000000013</v>
      </c>
      <c r="P177" s="97">
        <f t="shared" si="7"/>
        <v>57.129000000000005</v>
      </c>
      <c r="Q177" s="20"/>
      <c r="R177" s="97"/>
    </row>
    <row r="178" spans="1:18" s="21" customFormat="1" ht="13.2" x14ac:dyDescent="0.25">
      <c r="A178" s="141"/>
      <c r="B178" s="141"/>
      <c r="C178" s="141"/>
      <c r="D178" s="141"/>
      <c r="E178" s="141"/>
      <c r="F178" s="73" t="s">
        <v>24</v>
      </c>
      <c r="G178" s="97">
        <f>G130+G131+G132+G133+G134+G135+G136+G137+G138+G139+G140+G155+G156+G168+G169+G170+G171+G172+G173</f>
        <v>10.469999999999999</v>
      </c>
      <c r="H178" s="97">
        <f t="shared" ref="H178:P178" si="8">H130+H131+H132+H133+H134+H135+H136+H137+H138+H139+H140+H155+H156+H168+H169+H170+H171+H172+H173</f>
        <v>10.620000000000001</v>
      </c>
      <c r="I178" s="97">
        <f t="shared" si="8"/>
        <v>20.89</v>
      </c>
      <c r="J178" s="97">
        <f t="shared" si="8"/>
        <v>22.55</v>
      </c>
      <c r="K178" s="97">
        <f t="shared" si="8"/>
        <v>22.7</v>
      </c>
      <c r="L178" s="97">
        <f t="shared" si="8"/>
        <v>23.220000000000002</v>
      </c>
      <c r="M178" s="97">
        <f t="shared" si="8"/>
        <v>23.220000000000002</v>
      </c>
      <c r="N178" s="97">
        <f t="shared" si="8"/>
        <v>27.810000000000002</v>
      </c>
      <c r="O178" s="97">
        <f t="shared" si="8"/>
        <v>28.160000000000004</v>
      </c>
      <c r="P178" s="97">
        <f t="shared" si="8"/>
        <v>28.160000000000004</v>
      </c>
      <c r="Q178" s="20"/>
      <c r="R178" s="20"/>
    </row>
    <row r="179" spans="1:18" s="55" customFormat="1" ht="52.2" customHeight="1" x14ac:dyDescent="0.25">
      <c r="A179" s="63">
        <v>3</v>
      </c>
      <c r="B179" s="142" t="s">
        <v>36</v>
      </c>
      <c r="C179" s="142"/>
      <c r="D179" s="142"/>
      <c r="E179" s="142"/>
      <c r="F179" s="142"/>
      <c r="G179" s="142"/>
      <c r="H179" s="142"/>
      <c r="I179" s="142"/>
      <c r="J179" s="142"/>
      <c r="K179" s="142"/>
      <c r="L179" s="142"/>
      <c r="M179" s="142"/>
      <c r="N179" s="142"/>
      <c r="O179" s="142"/>
      <c r="P179" s="142"/>
      <c r="Q179" s="119"/>
      <c r="R179" s="60"/>
    </row>
    <row r="180" spans="1:18" s="21" customFormat="1" ht="13.2" x14ac:dyDescent="0.25">
      <c r="A180" s="75" t="s">
        <v>71</v>
      </c>
      <c r="B180" s="62" t="s">
        <v>70</v>
      </c>
      <c r="C180" s="62" t="s">
        <v>68</v>
      </c>
      <c r="D180" s="31" t="s">
        <v>69</v>
      </c>
      <c r="E180" s="75" t="s">
        <v>47</v>
      </c>
      <c r="F180" s="156" t="s">
        <v>31</v>
      </c>
      <c r="G180" s="97"/>
      <c r="H180" s="97"/>
      <c r="I180" s="97"/>
      <c r="J180" s="97"/>
      <c r="K180" s="97"/>
      <c r="L180" s="97"/>
      <c r="M180" s="97"/>
      <c r="N180" s="97"/>
      <c r="O180" s="97"/>
      <c r="P180" s="97">
        <v>2.5</v>
      </c>
      <c r="Q180" s="28" t="s">
        <v>82</v>
      </c>
      <c r="R180" s="75" t="s">
        <v>67</v>
      </c>
    </row>
    <row r="181" spans="1:18" s="21" customFormat="1" ht="13.2" x14ac:dyDescent="0.25">
      <c r="A181" s="75" t="s">
        <v>72</v>
      </c>
      <c r="B181" s="62" t="s">
        <v>909</v>
      </c>
      <c r="C181" s="62" t="s">
        <v>900</v>
      </c>
      <c r="D181" s="31" t="s">
        <v>901</v>
      </c>
      <c r="E181" s="75" t="s">
        <v>47</v>
      </c>
      <c r="F181" s="73" t="s">
        <v>28</v>
      </c>
      <c r="G181" s="97">
        <v>0.22</v>
      </c>
      <c r="H181" s="97">
        <v>0.22</v>
      </c>
      <c r="I181" s="97">
        <v>0.22</v>
      </c>
      <c r="J181" s="97">
        <v>0.22</v>
      </c>
      <c r="K181" s="97">
        <v>0.22</v>
      </c>
      <c r="L181" s="97">
        <v>0.22</v>
      </c>
      <c r="M181" s="97">
        <v>0.22</v>
      </c>
      <c r="N181" s="97">
        <v>0.22</v>
      </c>
      <c r="O181" s="97">
        <v>0.22</v>
      </c>
      <c r="P181" s="97">
        <v>0.22</v>
      </c>
      <c r="Q181" s="75" t="s">
        <v>831</v>
      </c>
      <c r="R181" s="75" t="s">
        <v>831</v>
      </c>
    </row>
    <row r="182" spans="1:18" s="21" customFormat="1" ht="84" x14ac:dyDescent="0.25">
      <c r="A182" s="75" t="s">
        <v>73</v>
      </c>
      <c r="B182" s="62" t="s">
        <v>910</v>
      </c>
      <c r="C182" s="62" t="s">
        <v>900</v>
      </c>
      <c r="D182" s="103" t="s">
        <v>902</v>
      </c>
      <c r="E182" s="75" t="s">
        <v>47</v>
      </c>
      <c r="F182" s="156" t="s">
        <v>31</v>
      </c>
      <c r="G182" s="97"/>
      <c r="H182" s="97"/>
      <c r="I182" s="97"/>
      <c r="J182" s="97"/>
      <c r="K182" s="97">
        <v>1.5</v>
      </c>
      <c r="L182" s="97">
        <v>1.5</v>
      </c>
      <c r="M182" s="97">
        <v>1.5</v>
      </c>
      <c r="N182" s="97">
        <v>1.5</v>
      </c>
      <c r="O182" s="97">
        <v>1.5</v>
      </c>
      <c r="P182" s="97">
        <v>1.5</v>
      </c>
      <c r="Q182" s="75" t="s">
        <v>831</v>
      </c>
      <c r="R182" s="75" t="s">
        <v>831</v>
      </c>
    </row>
    <row r="183" spans="1:18" s="21" customFormat="1" ht="84" x14ac:dyDescent="0.25">
      <c r="A183" s="75" t="s">
        <v>74</v>
      </c>
      <c r="B183" s="27" t="s">
        <v>910</v>
      </c>
      <c r="C183" s="27" t="s">
        <v>903</v>
      </c>
      <c r="D183" s="104" t="s">
        <v>904</v>
      </c>
      <c r="E183" s="75" t="s">
        <v>47</v>
      </c>
      <c r="F183" s="156" t="s">
        <v>31</v>
      </c>
      <c r="G183" s="97"/>
      <c r="H183" s="97"/>
      <c r="I183" s="97"/>
      <c r="J183" s="97"/>
      <c r="K183" s="97"/>
      <c r="L183" s="97"/>
      <c r="M183" s="97">
        <v>1</v>
      </c>
      <c r="N183" s="97">
        <v>1</v>
      </c>
      <c r="O183" s="97">
        <v>1</v>
      </c>
      <c r="P183" s="97">
        <v>1</v>
      </c>
      <c r="Q183" s="75" t="s">
        <v>831</v>
      </c>
      <c r="R183" s="75" t="s">
        <v>831</v>
      </c>
    </row>
    <row r="184" spans="1:18" s="21" customFormat="1" ht="96" x14ac:dyDescent="0.25">
      <c r="A184" s="75" t="s">
        <v>75</v>
      </c>
      <c r="B184" s="27" t="s">
        <v>910</v>
      </c>
      <c r="C184" s="27" t="s">
        <v>905</v>
      </c>
      <c r="D184" s="104" t="s">
        <v>906</v>
      </c>
      <c r="E184" s="75" t="s">
        <v>47</v>
      </c>
      <c r="F184" s="73" t="s">
        <v>28</v>
      </c>
      <c r="G184" s="97"/>
      <c r="H184" s="97"/>
      <c r="I184" s="97"/>
      <c r="J184" s="97"/>
      <c r="K184" s="97"/>
      <c r="L184" s="97"/>
      <c r="M184" s="97">
        <v>1.2</v>
      </c>
      <c r="N184" s="97">
        <v>1.2</v>
      </c>
      <c r="O184" s="97">
        <v>1.2</v>
      </c>
      <c r="P184" s="97">
        <v>1.2</v>
      </c>
      <c r="Q184" s="75" t="s">
        <v>831</v>
      </c>
      <c r="R184" s="75" t="s">
        <v>831</v>
      </c>
    </row>
    <row r="185" spans="1:18" s="18" customFormat="1" ht="72" x14ac:dyDescent="0.25">
      <c r="A185" s="75" t="s">
        <v>76</v>
      </c>
      <c r="B185" s="27" t="s">
        <v>910</v>
      </c>
      <c r="C185" s="27" t="s">
        <v>907</v>
      </c>
      <c r="D185" s="104" t="s">
        <v>908</v>
      </c>
      <c r="E185" s="75" t="s">
        <v>47</v>
      </c>
      <c r="F185" s="156" t="s">
        <v>31</v>
      </c>
      <c r="G185" s="97"/>
      <c r="H185" s="97"/>
      <c r="I185" s="97"/>
      <c r="J185" s="97"/>
      <c r="K185" s="97"/>
      <c r="L185" s="97"/>
      <c r="M185" s="97">
        <v>1</v>
      </c>
      <c r="N185" s="97">
        <v>1</v>
      </c>
      <c r="O185" s="97">
        <v>1</v>
      </c>
      <c r="P185" s="97">
        <v>1</v>
      </c>
      <c r="Q185" s="75" t="s">
        <v>831</v>
      </c>
      <c r="R185" s="75" t="s">
        <v>831</v>
      </c>
    </row>
    <row r="186" spans="1:18" s="18" customFormat="1" ht="13.2" x14ac:dyDescent="0.25">
      <c r="A186" s="75" t="s">
        <v>77</v>
      </c>
      <c r="B186" s="27" t="s">
        <v>1352</v>
      </c>
      <c r="C186" s="24" t="s">
        <v>1354</v>
      </c>
      <c r="D186" s="20" t="s">
        <v>1357</v>
      </c>
      <c r="E186" s="73" t="s">
        <v>47</v>
      </c>
      <c r="F186" s="156" t="s">
        <v>31</v>
      </c>
      <c r="G186" s="97"/>
      <c r="H186" s="97"/>
      <c r="I186" s="97"/>
      <c r="J186" s="97">
        <v>2.6</v>
      </c>
      <c r="K186" s="97">
        <v>2.6</v>
      </c>
      <c r="L186" s="97">
        <v>2.6</v>
      </c>
      <c r="M186" s="97">
        <v>2.6</v>
      </c>
      <c r="N186" s="97">
        <v>2.6</v>
      </c>
      <c r="O186" s="97">
        <v>2.6</v>
      </c>
      <c r="P186" s="97">
        <v>2.6</v>
      </c>
      <c r="Q186" s="73" t="s">
        <v>83</v>
      </c>
      <c r="R186" s="28" t="s">
        <v>1318</v>
      </c>
    </row>
    <row r="187" spans="1:18" s="18" customFormat="1" ht="13.2" x14ac:dyDescent="0.25">
      <c r="A187" s="75" t="s">
        <v>78</v>
      </c>
      <c r="B187" s="25" t="s">
        <v>1353</v>
      </c>
      <c r="C187" s="24" t="s">
        <v>1355</v>
      </c>
      <c r="D187" s="77" t="s">
        <v>1356</v>
      </c>
      <c r="E187" s="73" t="s">
        <v>47</v>
      </c>
      <c r="F187" s="156" t="s">
        <v>31</v>
      </c>
      <c r="G187" s="30"/>
      <c r="H187" s="72"/>
      <c r="I187" s="72"/>
      <c r="J187" s="72"/>
      <c r="K187" s="72"/>
      <c r="L187" s="72"/>
      <c r="M187" s="72"/>
      <c r="N187" s="72"/>
      <c r="O187" s="72"/>
      <c r="P187" s="72">
        <v>6.4</v>
      </c>
      <c r="Q187" s="28" t="s">
        <v>1318</v>
      </c>
      <c r="R187" s="28" t="s">
        <v>1318</v>
      </c>
    </row>
    <row r="188" spans="1:18" s="18" customFormat="1" ht="13.2" x14ac:dyDescent="0.25">
      <c r="A188" s="75" t="s">
        <v>79</v>
      </c>
      <c r="B188" s="25" t="s">
        <v>1835</v>
      </c>
      <c r="C188" s="26" t="s">
        <v>1836</v>
      </c>
      <c r="D188" s="73" t="s">
        <v>1837</v>
      </c>
      <c r="E188" s="75" t="s">
        <v>86</v>
      </c>
      <c r="F188" s="73" t="s">
        <v>28</v>
      </c>
      <c r="G188" s="97">
        <v>0.54</v>
      </c>
      <c r="H188" s="97">
        <v>0.54</v>
      </c>
      <c r="I188" s="97">
        <v>0.54</v>
      </c>
      <c r="J188" s="97">
        <v>0.54</v>
      </c>
      <c r="K188" s="97">
        <v>0.54</v>
      </c>
      <c r="L188" s="97">
        <v>0.54</v>
      </c>
      <c r="M188" s="97">
        <v>0.54</v>
      </c>
      <c r="N188" s="97">
        <v>0.54</v>
      </c>
      <c r="O188" s="97">
        <v>0.54</v>
      </c>
      <c r="P188" s="97">
        <v>0.54</v>
      </c>
      <c r="Q188" s="28" t="s">
        <v>83</v>
      </c>
      <c r="R188" s="28" t="s">
        <v>83</v>
      </c>
    </row>
    <row r="189" spans="1:18" s="18" customFormat="1" ht="52.8" x14ac:dyDescent="0.25">
      <c r="A189" s="75" t="s">
        <v>80</v>
      </c>
      <c r="B189" s="25" t="s">
        <v>1838</v>
      </c>
      <c r="C189" s="26" t="s">
        <v>1836</v>
      </c>
      <c r="D189" s="73" t="s">
        <v>1839</v>
      </c>
      <c r="E189" s="75" t="s">
        <v>86</v>
      </c>
      <c r="F189" s="73" t="s">
        <v>28</v>
      </c>
      <c r="G189" s="97"/>
      <c r="H189" s="97"/>
      <c r="I189" s="97"/>
      <c r="J189" s="97">
        <v>0.28999999999999998</v>
      </c>
      <c r="K189" s="97">
        <v>0.28999999999999998</v>
      </c>
      <c r="L189" s="97">
        <v>0.28999999999999998</v>
      </c>
      <c r="M189" s="97">
        <v>0.28999999999999998</v>
      </c>
      <c r="N189" s="97">
        <v>0.28999999999999998</v>
      </c>
      <c r="O189" s="97">
        <v>0.28999999999999998</v>
      </c>
      <c r="P189" s="97">
        <v>0.28999999999999998</v>
      </c>
      <c r="Q189" s="28" t="s">
        <v>83</v>
      </c>
      <c r="R189" s="28" t="s">
        <v>83</v>
      </c>
    </row>
    <row r="190" spans="1:18" s="18" customFormat="1" ht="13.2" x14ac:dyDescent="0.25">
      <c r="A190" s="75" t="s">
        <v>81</v>
      </c>
      <c r="B190" s="25" t="s">
        <v>1840</v>
      </c>
      <c r="C190" s="26" t="s">
        <v>1836</v>
      </c>
      <c r="D190" s="73" t="s">
        <v>1841</v>
      </c>
      <c r="E190" s="75" t="s">
        <v>86</v>
      </c>
      <c r="F190" s="73" t="s">
        <v>28</v>
      </c>
      <c r="G190" s="97"/>
      <c r="H190" s="97"/>
      <c r="I190" s="97"/>
      <c r="J190" s="97"/>
      <c r="K190" s="97">
        <v>0.1</v>
      </c>
      <c r="L190" s="97">
        <v>0.1</v>
      </c>
      <c r="M190" s="97">
        <v>0.1</v>
      </c>
      <c r="N190" s="97">
        <v>0.1</v>
      </c>
      <c r="O190" s="97">
        <v>0.1</v>
      </c>
      <c r="P190" s="97">
        <v>0.1</v>
      </c>
      <c r="Q190" s="28" t="s">
        <v>83</v>
      </c>
      <c r="R190" s="75" t="s">
        <v>83</v>
      </c>
    </row>
    <row r="191" spans="1:18" s="18" customFormat="1" ht="13.2" x14ac:dyDescent="0.25">
      <c r="A191" s="75" t="s">
        <v>991</v>
      </c>
      <c r="B191" s="25" t="s">
        <v>1842</v>
      </c>
      <c r="C191" s="26" t="s">
        <v>1836</v>
      </c>
      <c r="D191" s="73" t="s">
        <v>1843</v>
      </c>
      <c r="E191" s="75" t="s">
        <v>86</v>
      </c>
      <c r="F191" s="73" t="s">
        <v>28</v>
      </c>
      <c r="G191" s="97"/>
      <c r="H191" s="97"/>
      <c r="I191" s="97"/>
      <c r="J191" s="97"/>
      <c r="K191" s="97"/>
      <c r="L191" s="97">
        <v>1.1499999999999999</v>
      </c>
      <c r="M191" s="97">
        <v>1.1499999999999999</v>
      </c>
      <c r="N191" s="97">
        <v>1.1499999999999999</v>
      </c>
      <c r="O191" s="97">
        <v>1.1499999999999999</v>
      </c>
      <c r="P191" s="97">
        <v>1.1499999999999999</v>
      </c>
      <c r="Q191" s="75" t="s">
        <v>83</v>
      </c>
      <c r="R191" s="75" t="s">
        <v>83</v>
      </c>
    </row>
    <row r="192" spans="1:18" s="18" customFormat="1" ht="105.6" x14ac:dyDescent="0.25">
      <c r="A192" s="75" t="s">
        <v>992</v>
      </c>
      <c r="B192" s="25" t="s">
        <v>1844</v>
      </c>
      <c r="C192" s="26" t="s">
        <v>1836</v>
      </c>
      <c r="D192" s="73" t="s">
        <v>1845</v>
      </c>
      <c r="E192" s="75" t="s">
        <v>86</v>
      </c>
      <c r="F192" s="73" t="s">
        <v>28</v>
      </c>
      <c r="G192" s="97"/>
      <c r="H192" s="97"/>
      <c r="I192" s="97">
        <v>0.69</v>
      </c>
      <c r="J192" s="97">
        <v>0.69</v>
      </c>
      <c r="K192" s="97">
        <v>0.69</v>
      </c>
      <c r="L192" s="97">
        <v>0.69</v>
      </c>
      <c r="M192" s="97">
        <v>0.69</v>
      </c>
      <c r="N192" s="97">
        <v>0.69</v>
      </c>
      <c r="O192" s="97">
        <v>0.69</v>
      </c>
      <c r="P192" s="97">
        <v>0.69</v>
      </c>
      <c r="Q192" s="75" t="s">
        <v>83</v>
      </c>
      <c r="R192" s="75" t="s">
        <v>83</v>
      </c>
    </row>
    <row r="193" spans="1:18" s="18" customFormat="1" ht="13.2" x14ac:dyDescent="0.25">
      <c r="A193" s="75" t="s">
        <v>993</v>
      </c>
      <c r="B193" s="25" t="s">
        <v>1846</v>
      </c>
      <c r="C193" s="26" t="s">
        <v>1836</v>
      </c>
      <c r="D193" s="73" t="s">
        <v>1847</v>
      </c>
      <c r="E193" s="75" t="s">
        <v>86</v>
      </c>
      <c r="F193" s="73" t="s">
        <v>28</v>
      </c>
      <c r="G193" s="97"/>
      <c r="H193" s="97"/>
      <c r="I193" s="97"/>
      <c r="J193" s="97"/>
      <c r="K193" s="97"/>
      <c r="L193" s="97"/>
      <c r="M193" s="97">
        <v>0.05</v>
      </c>
      <c r="N193" s="97">
        <v>0.05</v>
      </c>
      <c r="O193" s="97">
        <v>0.05</v>
      </c>
      <c r="P193" s="97">
        <v>0.05</v>
      </c>
      <c r="Q193" s="75" t="s">
        <v>83</v>
      </c>
      <c r="R193" s="75" t="s">
        <v>83</v>
      </c>
    </row>
    <row r="194" spans="1:18" s="21" customFormat="1" ht="13.2" x14ac:dyDescent="0.25">
      <c r="A194" s="141" t="s">
        <v>27</v>
      </c>
      <c r="B194" s="141"/>
      <c r="C194" s="141"/>
      <c r="D194" s="141"/>
      <c r="E194" s="141"/>
      <c r="F194" s="73" t="s">
        <v>28</v>
      </c>
      <c r="G194" s="97">
        <f>G181+G184+G188+G189+G190+G191+G192+G193</f>
        <v>0.76</v>
      </c>
      <c r="H194" s="97">
        <f t="shared" ref="H194:P194" si="9">H181+H184+H188+H189+H190+H191+H192+H193</f>
        <v>0.76</v>
      </c>
      <c r="I194" s="97">
        <f t="shared" si="9"/>
        <v>1.45</v>
      </c>
      <c r="J194" s="97">
        <f t="shared" si="9"/>
        <v>1.74</v>
      </c>
      <c r="K194" s="97">
        <f t="shared" si="9"/>
        <v>1.84</v>
      </c>
      <c r="L194" s="97">
        <f t="shared" si="9"/>
        <v>2.9899999999999998</v>
      </c>
      <c r="M194" s="97">
        <f t="shared" si="9"/>
        <v>4.2399999999999993</v>
      </c>
      <c r="N194" s="97">
        <f t="shared" si="9"/>
        <v>4.2399999999999993</v>
      </c>
      <c r="O194" s="97">
        <f t="shared" si="9"/>
        <v>4.2399999999999993</v>
      </c>
      <c r="P194" s="97">
        <f t="shared" si="9"/>
        <v>4.2399999999999993</v>
      </c>
      <c r="Q194" s="20"/>
      <c r="R194" s="20"/>
    </row>
    <row r="195" spans="1:18" s="21" customFormat="1" ht="13.2" x14ac:dyDescent="0.25">
      <c r="A195" s="141"/>
      <c r="B195" s="141"/>
      <c r="C195" s="141"/>
      <c r="D195" s="141"/>
      <c r="E195" s="141"/>
      <c r="F195" s="73" t="s">
        <v>31</v>
      </c>
      <c r="G195" s="97">
        <f>G180+G182+G183+G185+G186+G187</f>
        <v>0</v>
      </c>
      <c r="H195" s="97">
        <f t="shared" ref="H195:P195" si="10">H180+H182+H183+H185+H186+H187</f>
        <v>0</v>
      </c>
      <c r="I195" s="97">
        <f t="shared" si="10"/>
        <v>0</v>
      </c>
      <c r="J195" s="97">
        <f t="shared" si="10"/>
        <v>2.6</v>
      </c>
      <c r="K195" s="97">
        <f t="shared" si="10"/>
        <v>4.0999999999999996</v>
      </c>
      <c r="L195" s="97">
        <f t="shared" si="10"/>
        <v>4.0999999999999996</v>
      </c>
      <c r="M195" s="97">
        <f t="shared" si="10"/>
        <v>6.1</v>
      </c>
      <c r="N195" s="97">
        <f t="shared" si="10"/>
        <v>6.1</v>
      </c>
      <c r="O195" s="97">
        <f t="shared" si="10"/>
        <v>6.1</v>
      </c>
      <c r="P195" s="97">
        <f t="shared" si="10"/>
        <v>15</v>
      </c>
      <c r="Q195" s="97"/>
      <c r="R195" s="20"/>
    </row>
    <row r="196" spans="1:18" s="21" customFormat="1" ht="13.2" x14ac:dyDescent="0.25">
      <c r="A196" s="141"/>
      <c r="B196" s="141"/>
      <c r="C196" s="141"/>
      <c r="D196" s="141"/>
      <c r="E196" s="141"/>
      <c r="F196" s="73" t="s">
        <v>32</v>
      </c>
      <c r="G196" s="97">
        <v>0</v>
      </c>
      <c r="H196" s="97">
        <v>0</v>
      </c>
      <c r="I196" s="97">
        <v>0</v>
      </c>
      <c r="J196" s="97">
        <v>0</v>
      </c>
      <c r="K196" s="97">
        <v>0</v>
      </c>
      <c r="L196" s="97">
        <v>0</v>
      </c>
      <c r="M196" s="97">
        <v>0</v>
      </c>
      <c r="N196" s="97">
        <v>0</v>
      </c>
      <c r="O196" s="97">
        <v>0</v>
      </c>
      <c r="P196" s="97">
        <v>0</v>
      </c>
      <c r="Q196" s="97"/>
      <c r="R196" s="97"/>
    </row>
    <row r="197" spans="1:18" s="21" customFormat="1" ht="13.2" x14ac:dyDescent="0.25">
      <c r="A197" s="141"/>
      <c r="B197" s="141"/>
      <c r="C197" s="141"/>
      <c r="D197" s="141"/>
      <c r="E197" s="141"/>
      <c r="F197" s="73" t="s">
        <v>23</v>
      </c>
      <c r="G197" s="97">
        <f t="shared" ref="G197:P197" si="11">SUM(G180:G193)</f>
        <v>0.76</v>
      </c>
      <c r="H197" s="97">
        <f t="shared" si="11"/>
        <v>0.76</v>
      </c>
      <c r="I197" s="97">
        <f t="shared" si="11"/>
        <v>1.45</v>
      </c>
      <c r="J197" s="97">
        <f t="shared" si="11"/>
        <v>4.34</v>
      </c>
      <c r="K197" s="97">
        <f t="shared" si="11"/>
        <v>5.9399999999999995</v>
      </c>
      <c r="L197" s="97">
        <f t="shared" si="11"/>
        <v>7.09</v>
      </c>
      <c r="M197" s="97">
        <f t="shared" si="11"/>
        <v>10.339999999999998</v>
      </c>
      <c r="N197" s="97">
        <f t="shared" si="11"/>
        <v>10.339999999999998</v>
      </c>
      <c r="O197" s="97">
        <f t="shared" si="11"/>
        <v>10.339999999999998</v>
      </c>
      <c r="P197" s="97">
        <f t="shared" si="11"/>
        <v>19.240000000000002</v>
      </c>
      <c r="Q197" s="97"/>
      <c r="R197" s="20"/>
    </row>
    <row r="198" spans="1:18" s="21" customFormat="1" ht="13.2" x14ac:dyDescent="0.25">
      <c r="A198" s="141"/>
      <c r="B198" s="141"/>
      <c r="C198" s="141"/>
      <c r="D198" s="141"/>
      <c r="E198" s="141"/>
      <c r="F198" s="73" t="s">
        <v>24</v>
      </c>
      <c r="G198" s="97">
        <f>G188+G189+G190+G191+G192+G193</f>
        <v>0.54</v>
      </c>
      <c r="H198" s="97">
        <f t="shared" ref="H198:O198" si="12">H188+H189+H190+H191+H192+H193</f>
        <v>0.54</v>
      </c>
      <c r="I198" s="97">
        <f t="shared" si="12"/>
        <v>1.23</v>
      </c>
      <c r="J198" s="97">
        <f t="shared" si="12"/>
        <v>1.52</v>
      </c>
      <c r="K198" s="97">
        <f t="shared" si="12"/>
        <v>1.62</v>
      </c>
      <c r="L198" s="97">
        <f t="shared" si="12"/>
        <v>2.77</v>
      </c>
      <c r="M198" s="97">
        <f t="shared" si="12"/>
        <v>2.82</v>
      </c>
      <c r="N198" s="97">
        <f t="shared" si="12"/>
        <v>2.82</v>
      </c>
      <c r="O198" s="97">
        <f t="shared" si="12"/>
        <v>2.82</v>
      </c>
      <c r="P198" s="97">
        <f>P188+P189+P190+P191+P192+P193</f>
        <v>2.82</v>
      </c>
      <c r="Q198" s="97"/>
      <c r="R198" s="20"/>
    </row>
    <row r="199" spans="1:18" s="55" customFormat="1" ht="54.6" customHeight="1" x14ac:dyDescent="0.25">
      <c r="A199" s="63">
        <v>4</v>
      </c>
      <c r="B199" s="142" t="s">
        <v>37</v>
      </c>
      <c r="C199" s="142"/>
      <c r="D199" s="142"/>
      <c r="E199" s="142"/>
      <c r="F199" s="142"/>
      <c r="G199" s="142"/>
      <c r="H199" s="142"/>
      <c r="I199" s="142"/>
      <c r="J199" s="142"/>
      <c r="K199" s="142"/>
      <c r="L199" s="142"/>
      <c r="M199" s="142"/>
      <c r="N199" s="142"/>
      <c r="O199" s="142"/>
      <c r="P199" s="142"/>
      <c r="Q199" s="119"/>
      <c r="R199" s="60"/>
    </row>
    <row r="200" spans="1:18" s="21" customFormat="1" ht="26.4" x14ac:dyDescent="0.25">
      <c r="A200" s="75" t="s">
        <v>153</v>
      </c>
      <c r="B200" s="62" t="s">
        <v>146</v>
      </c>
      <c r="C200" s="62" t="s">
        <v>143</v>
      </c>
      <c r="D200" s="31" t="s">
        <v>144</v>
      </c>
      <c r="E200" s="75" t="s">
        <v>47</v>
      </c>
      <c r="F200" s="156" t="s">
        <v>31</v>
      </c>
      <c r="G200" s="97">
        <v>4</v>
      </c>
      <c r="H200" s="97">
        <v>4</v>
      </c>
      <c r="I200" s="97">
        <v>4</v>
      </c>
      <c r="J200" s="97">
        <v>4</v>
      </c>
      <c r="K200" s="97">
        <v>4</v>
      </c>
      <c r="L200" s="97">
        <v>4</v>
      </c>
      <c r="M200" s="97">
        <v>4</v>
      </c>
      <c r="N200" s="97">
        <v>4</v>
      </c>
      <c r="O200" s="97">
        <v>4</v>
      </c>
      <c r="P200" s="97">
        <v>4</v>
      </c>
      <c r="Q200" s="75" t="s">
        <v>142</v>
      </c>
      <c r="R200" s="75" t="s">
        <v>142</v>
      </c>
    </row>
    <row r="201" spans="1:18" s="21" customFormat="1" ht="26.4" x14ac:dyDescent="0.25">
      <c r="A201" s="75" t="s">
        <v>154</v>
      </c>
      <c r="B201" s="26" t="s">
        <v>147</v>
      </c>
      <c r="C201" s="26" t="s">
        <v>143</v>
      </c>
      <c r="D201" s="75" t="s">
        <v>145</v>
      </c>
      <c r="E201" s="75" t="s">
        <v>47</v>
      </c>
      <c r="F201" s="156" t="s">
        <v>31</v>
      </c>
      <c r="G201" s="97"/>
      <c r="H201" s="97"/>
      <c r="I201" s="97"/>
      <c r="J201" s="97"/>
      <c r="K201" s="97"/>
      <c r="L201" s="97">
        <v>4</v>
      </c>
      <c r="M201" s="97">
        <v>4</v>
      </c>
      <c r="N201" s="97">
        <v>4</v>
      </c>
      <c r="O201" s="97">
        <v>4</v>
      </c>
      <c r="P201" s="97">
        <v>4</v>
      </c>
      <c r="Q201" s="75" t="s">
        <v>142</v>
      </c>
      <c r="R201" s="75" t="s">
        <v>142</v>
      </c>
    </row>
    <row r="202" spans="1:18" s="18" customFormat="1" ht="84" x14ac:dyDescent="0.25">
      <c r="A202" s="75" t="s">
        <v>158</v>
      </c>
      <c r="B202" s="26" t="s">
        <v>910</v>
      </c>
      <c r="C202" s="26" t="s">
        <v>911</v>
      </c>
      <c r="D202" s="105" t="s">
        <v>912</v>
      </c>
      <c r="E202" s="75" t="s">
        <v>47</v>
      </c>
      <c r="F202" s="156" t="s">
        <v>31</v>
      </c>
      <c r="G202" s="97"/>
      <c r="H202" s="97"/>
      <c r="I202" s="97"/>
      <c r="J202" s="97"/>
      <c r="K202" s="97"/>
      <c r="L202" s="97"/>
      <c r="M202" s="97">
        <v>3</v>
      </c>
      <c r="N202" s="97">
        <v>3</v>
      </c>
      <c r="O202" s="97">
        <v>3</v>
      </c>
      <c r="P202" s="97">
        <v>3</v>
      </c>
      <c r="Q202" s="75" t="s">
        <v>831</v>
      </c>
      <c r="R202" s="75" t="s">
        <v>831</v>
      </c>
    </row>
    <row r="203" spans="1:18" s="32" customFormat="1" ht="13.2" x14ac:dyDescent="0.25">
      <c r="A203" s="75" t="s">
        <v>159</v>
      </c>
      <c r="B203" s="26" t="s">
        <v>909</v>
      </c>
      <c r="C203" s="26" t="s">
        <v>913</v>
      </c>
      <c r="D203" s="75" t="s">
        <v>914</v>
      </c>
      <c r="E203" s="75" t="s">
        <v>47</v>
      </c>
      <c r="F203" s="73" t="s">
        <v>28</v>
      </c>
      <c r="G203" s="97">
        <v>0.55000000000000004</v>
      </c>
      <c r="H203" s="97">
        <v>0.55000000000000004</v>
      </c>
      <c r="I203" s="97">
        <v>0.55000000000000004</v>
      </c>
      <c r="J203" s="97">
        <v>0.55000000000000004</v>
      </c>
      <c r="K203" s="97">
        <v>0.55000000000000004</v>
      </c>
      <c r="L203" s="97">
        <v>0.55000000000000004</v>
      </c>
      <c r="M203" s="97">
        <v>0.55000000000000004</v>
      </c>
      <c r="N203" s="97">
        <v>0.55000000000000004</v>
      </c>
      <c r="O203" s="97">
        <v>0.55000000000000004</v>
      </c>
      <c r="P203" s="97">
        <v>0.55000000000000004</v>
      </c>
      <c r="Q203" s="75" t="s">
        <v>831</v>
      </c>
      <c r="R203" s="75" t="s">
        <v>831</v>
      </c>
    </row>
    <row r="204" spans="1:18" s="32" customFormat="1" ht="84" x14ac:dyDescent="0.25">
      <c r="A204" s="75" t="s">
        <v>160</v>
      </c>
      <c r="B204" s="26" t="s">
        <v>910</v>
      </c>
      <c r="C204" s="26" t="s">
        <v>913</v>
      </c>
      <c r="D204" s="105" t="s">
        <v>915</v>
      </c>
      <c r="E204" s="75" t="s">
        <v>47</v>
      </c>
      <c r="F204" s="156" t="s">
        <v>31</v>
      </c>
      <c r="G204" s="97"/>
      <c r="H204" s="97"/>
      <c r="I204" s="97"/>
      <c r="J204" s="97"/>
      <c r="K204" s="97"/>
      <c r="L204" s="97"/>
      <c r="M204" s="97"/>
      <c r="N204" s="97"/>
      <c r="O204" s="97"/>
      <c r="P204" s="97">
        <v>3</v>
      </c>
      <c r="Q204" s="75" t="s">
        <v>831</v>
      </c>
      <c r="R204" s="75" t="s">
        <v>831</v>
      </c>
    </row>
    <row r="205" spans="1:18" s="21" customFormat="1" ht="13.2" x14ac:dyDescent="0.25">
      <c r="A205" s="75" t="s">
        <v>161</v>
      </c>
      <c r="B205" s="26" t="s">
        <v>909</v>
      </c>
      <c r="C205" s="26" t="s">
        <v>916</v>
      </c>
      <c r="D205" s="75" t="s">
        <v>901</v>
      </c>
      <c r="E205" s="75" t="s">
        <v>47</v>
      </c>
      <c r="F205" s="73" t="s">
        <v>28</v>
      </c>
      <c r="G205" s="97">
        <v>1.1000000000000001</v>
      </c>
      <c r="H205" s="97">
        <v>1.1000000000000001</v>
      </c>
      <c r="I205" s="97">
        <v>1.1000000000000001</v>
      </c>
      <c r="J205" s="97">
        <v>1.1000000000000001</v>
      </c>
      <c r="K205" s="97">
        <v>1.1000000000000001</v>
      </c>
      <c r="L205" s="97">
        <v>1.1000000000000001</v>
      </c>
      <c r="M205" s="97">
        <v>1.1000000000000001</v>
      </c>
      <c r="N205" s="97">
        <v>1.1000000000000001</v>
      </c>
      <c r="O205" s="97">
        <v>1.1000000000000001</v>
      </c>
      <c r="P205" s="97">
        <v>1.1000000000000001</v>
      </c>
      <c r="Q205" s="75" t="s">
        <v>831</v>
      </c>
      <c r="R205" s="75" t="s">
        <v>831</v>
      </c>
    </row>
    <row r="206" spans="1:18" s="18" customFormat="1" ht="84" x14ac:dyDescent="0.25">
      <c r="A206" s="75" t="s">
        <v>162</v>
      </c>
      <c r="B206" s="26" t="s">
        <v>910</v>
      </c>
      <c r="C206" s="26" t="s">
        <v>916</v>
      </c>
      <c r="D206" s="105" t="s">
        <v>917</v>
      </c>
      <c r="E206" s="75" t="s">
        <v>47</v>
      </c>
      <c r="F206" s="156" t="s">
        <v>31</v>
      </c>
      <c r="G206" s="97"/>
      <c r="H206" s="97"/>
      <c r="I206" s="97"/>
      <c r="J206" s="97"/>
      <c r="K206" s="97">
        <v>2.8</v>
      </c>
      <c r="L206" s="97">
        <v>2.8</v>
      </c>
      <c r="M206" s="97">
        <v>2.8</v>
      </c>
      <c r="N206" s="97">
        <v>2.8</v>
      </c>
      <c r="O206" s="97">
        <v>2.8</v>
      </c>
      <c r="P206" s="97">
        <v>2.8</v>
      </c>
      <c r="Q206" s="75" t="s">
        <v>831</v>
      </c>
      <c r="R206" s="75" t="s">
        <v>831</v>
      </c>
    </row>
    <row r="207" spans="1:18" s="18" customFormat="1" ht="84" x14ac:dyDescent="0.25">
      <c r="A207" s="75" t="s">
        <v>163</v>
      </c>
      <c r="B207" s="26" t="s">
        <v>910</v>
      </c>
      <c r="C207" s="26" t="s">
        <v>918</v>
      </c>
      <c r="D207" s="105" t="s">
        <v>919</v>
      </c>
      <c r="E207" s="75" t="s">
        <v>47</v>
      </c>
      <c r="F207" s="156" t="s">
        <v>31</v>
      </c>
      <c r="G207" s="97"/>
      <c r="H207" s="97"/>
      <c r="I207" s="97"/>
      <c r="J207" s="97"/>
      <c r="K207" s="97"/>
      <c r="L207" s="97"/>
      <c r="M207" s="97"/>
      <c r="N207" s="97"/>
      <c r="O207" s="97"/>
      <c r="P207" s="97">
        <v>3</v>
      </c>
      <c r="Q207" s="75" t="s">
        <v>831</v>
      </c>
      <c r="R207" s="75" t="s">
        <v>831</v>
      </c>
    </row>
    <row r="208" spans="1:18" s="18" customFormat="1" ht="84" x14ac:dyDescent="0.25">
      <c r="A208" s="75" t="s">
        <v>164</v>
      </c>
      <c r="B208" s="26" t="s">
        <v>910</v>
      </c>
      <c r="C208" s="26" t="s">
        <v>918</v>
      </c>
      <c r="D208" s="105" t="s">
        <v>920</v>
      </c>
      <c r="E208" s="75" t="s">
        <v>47</v>
      </c>
      <c r="F208" s="73" t="s">
        <v>28</v>
      </c>
      <c r="G208" s="97"/>
      <c r="H208" s="97"/>
      <c r="I208" s="97"/>
      <c r="J208" s="97"/>
      <c r="K208" s="97">
        <v>0.85</v>
      </c>
      <c r="L208" s="97">
        <v>0.85</v>
      </c>
      <c r="M208" s="97">
        <v>0.85</v>
      </c>
      <c r="N208" s="97">
        <v>0.85</v>
      </c>
      <c r="O208" s="97">
        <v>0.85</v>
      </c>
      <c r="P208" s="97">
        <v>0.85</v>
      </c>
      <c r="Q208" s="75" t="s">
        <v>831</v>
      </c>
      <c r="R208" s="75" t="s">
        <v>831</v>
      </c>
    </row>
    <row r="209" spans="1:18" s="18" customFormat="1" ht="13.2" x14ac:dyDescent="0.25">
      <c r="A209" s="75" t="s">
        <v>165</v>
      </c>
      <c r="B209" s="26" t="s">
        <v>909</v>
      </c>
      <c r="C209" s="26" t="s">
        <v>921</v>
      </c>
      <c r="D209" s="75" t="s">
        <v>901</v>
      </c>
      <c r="E209" s="75" t="s">
        <v>47</v>
      </c>
      <c r="F209" s="73" t="s">
        <v>28</v>
      </c>
      <c r="G209" s="97">
        <v>0.5</v>
      </c>
      <c r="H209" s="97">
        <v>0.5</v>
      </c>
      <c r="I209" s="97">
        <v>0.5</v>
      </c>
      <c r="J209" s="97">
        <v>0.5</v>
      </c>
      <c r="K209" s="97">
        <v>0.5</v>
      </c>
      <c r="L209" s="97">
        <v>0.5</v>
      </c>
      <c r="M209" s="97">
        <v>0.5</v>
      </c>
      <c r="N209" s="97">
        <v>0.5</v>
      </c>
      <c r="O209" s="97">
        <v>0.5</v>
      </c>
      <c r="P209" s="97">
        <v>0.5</v>
      </c>
      <c r="Q209" s="75" t="s">
        <v>831</v>
      </c>
      <c r="R209" s="75" t="s">
        <v>831</v>
      </c>
    </row>
    <row r="210" spans="1:18" s="18" customFormat="1" ht="96" x14ac:dyDescent="0.25">
      <c r="A210" s="75" t="s">
        <v>166</v>
      </c>
      <c r="B210" s="26" t="s">
        <v>910</v>
      </c>
      <c r="C210" s="26" t="s">
        <v>921</v>
      </c>
      <c r="D210" s="105" t="s">
        <v>922</v>
      </c>
      <c r="E210" s="75" t="s">
        <v>47</v>
      </c>
      <c r="F210" s="73" t="s">
        <v>28</v>
      </c>
      <c r="G210" s="97"/>
      <c r="H210" s="97"/>
      <c r="I210" s="97"/>
      <c r="J210" s="97"/>
      <c r="K210" s="97">
        <v>2.5</v>
      </c>
      <c r="L210" s="97">
        <v>2.5</v>
      </c>
      <c r="M210" s="97">
        <v>2.5</v>
      </c>
      <c r="N210" s="97">
        <v>2.5</v>
      </c>
      <c r="O210" s="97">
        <v>2.5</v>
      </c>
      <c r="P210" s="97">
        <v>2.5</v>
      </c>
      <c r="Q210" s="75" t="s">
        <v>831</v>
      </c>
      <c r="R210" s="75" t="s">
        <v>831</v>
      </c>
    </row>
    <row r="211" spans="1:18" s="18" customFormat="1" ht="84" x14ac:dyDescent="0.25">
      <c r="A211" s="75" t="s">
        <v>167</v>
      </c>
      <c r="B211" s="26" t="s">
        <v>910</v>
      </c>
      <c r="C211" s="26" t="s">
        <v>923</v>
      </c>
      <c r="D211" s="105" t="s">
        <v>924</v>
      </c>
      <c r="E211" s="75" t="s">
        <v>47</v>
      </c>
      <c r="F211" s="156" t="s">
        <v>31</v>
      </c>
      <c r="G211" s="97"/>
      <c r="H211" s="97"/>
      <c r="I211" s="97">
        <v>2.5</v>
      </c>
      <c r="J211" s="97">
        <v>2.5</v>
      </c>
      <c r="K211" s="97">
        <v>2.5</v>
      </c>
      <c r="L211" s="97">
        <v>2.5</v>
      </c>
      <c r="M211" s="97">
        <v>2.5</v>
      </c>
      <c r="N211" s="97">
        <v>2.5</v>
      </c>
      <c r="O211" s="97">
        <v>2.5</v>
      </c>
      <c r="P211" s="97">
        <v>2.5</v>
      </c>
      <c r="Q211" s="75" t="s">
        <v>831</v>
      </c>
      <c r="R211" s="75" t="s">
        <v>831</v>
      </c>
    </row>
    <row r="212" spans="1:18" s="18" customFormat="1" ht="13.2" x14ac:dyDescent="0.25">
      <c r="A212" s="75" t="s">
        <v>928</v>
      </c>
      <c r="B212" s="26" t="s">
        <v>910</v>
      </c>
      <c r="C212" s="26" t="s">
        <v>925</v>
      </c>
      <c r="D212" s="75" t="s">
        <v>926</v>
      </c>
      <c r="E212" s="75" t="s">
        <v>47</v>
      </c>
      <c r="F212" s="73" t="s">
        <v>28</v>
      </c>
      <c r="G212" s="97"/>
      <c r="H212" s="97"/>
      <c r="I212" s="97">
        <v>0.7</v>
      </c>
      <c r="J212" s="97">
        <v>0.7</v>
      </c>
      <c r="K212" s="97">
        <v>0.7</v>
      </c>
      <c r="L212" s="97">
        <v>0.7</v>
      </c>
      <c r="M212" s="97">
        <v>0.7</v>
      </c>
      <c r="N212" s="97">
        <v>0.7</v>
      </c>
      <c r="O212" s="97">
        <v>0.7</v>
      </c>
      <c r="P212" s="97">
        <v>0.7</v>
      </c>
      <c r="Q212" s="75" t="s">
        <v>831</v>
      </c>
      <c r="R212" s="75" t="s">
        <v>831</v>
      </c>
    </row>
    <row r="213" spans="1:18" s="18" customFormat="1" ht="84" x14ac:dyDescent="0.25">
      <c r="A213" s="75" t="s">
        <v>929</v>
      </c>
      <c r="B213" s="26" t="s">
        <v>910</v>
      </c>
      <c r="C213" s="26" t="s">
        <v>925</v>
      </c>
      <c r="D213" s="105" t="s">
        <v>927</v>
      </c>
      <c r="E213" s="75" t="s">
        <v>47</v>
      </c>
      <c r="F213" s="156" t="s">
        <v>31</v>
      </c>
      <c r="G213" s="97"/>
      <c r="H213" s="97"/>
      <c r="I213" s="97"/>
      <c r="J213" s="97"/>
      <c r="K213" s="97"/>
      <c r="L213" s="97"/>
      <c r="M213" s="97"/>
      <c r="N213" s="97"/>
      <c r="O213" s="97"/>
      <c r="P213" s="97">
        <v>2.5</v>
      </c>
      <c r="Q213" s="75" t="s">
        <v>831</v>
      </c>
      <c r="R213" s="75" t="s">
        <v>831</v>
      </c>
    </row>
    <row r="214" spans="1:18" s="18" customFormat="1" ht="26.4" x14ac:dyDescent="0.25">
      <c r="A214" s="75" t="s">
        <v>930</v>
      </c>
      <c r="B214" s="26" t="s">
        <v>1358</v>
      </c>
      <c r="C214" s="26" t="s">
        <v>1392</v>
      </c>
      <c r="D214" s="75" t="s">
        <v>1375</v>
      </c>
      <c r="E214" s="73" t="s">
        <v>47</v>
      </c>
      <c r="F214" s="156" t="s">
        <v>31</v>
      </c>
      <c r="G214" s="97"/>
      <c r="H214" s="97"/>
      <c r="I214" s="97"/>
      <c r="J214" s="97">
        <v>0.82099999999999995</v>
      </c>
      <c r="K214" s="97">
        <v>0.82099999999999995</v>
      </c>
      <c r="L214" s="97">
        <v>0.82099999999999995</v>
      </c>
      <c r="M214" s="97">
        <v>0.82099999999999995</v>
      </c>
      <c r="N214" s="97">
        <v>0.82099999999999995</v>
      </c>
      <c r="O214" s="97">
        <v>0.82099999999999995</v>
      </c>
      <c r="P214" s="97">
        <v>0.82099999999999995</v>
      </c>
      <c r="Q214" s="73" t="s">
        <v>83</v>
      </c>
      <c r="R214" s="28" t="s">
        <v>1318</v>
      </c>
    </row>
    <row r="215" spans="1:18" s="18" customFormat="1" ht="39.6" x14ac:dyDescent="0.25">
      <c r="A215" s="75" t="s">
        <v>931</v>
      </c>
      <c r="B215" s="26" t="s">
        <v>1359</v>
      </c>
      <c r="C215" s="26" t="s">
        <v>1392</v>
      </c>
      <c r="D215" s="75" t="s">
        <v>1376</v>
      </c>
      <c r="E215" s="73" t="s">
        <v>47</v>
      </c>
      <c r="F215" s="156" t="s">
        <v>31</v>
      </c>
      <c r="G215" s="97"/>
      <c r="H215" s="97"/>
      <c r="I215" s="97"/>
      <c r="J215" s="97">
        <v>0.34200000000000003</v>
      </c>
      <c r="K215" s="97">
        <v>0.34200000000000003</v>
      </c>
      <c r="L215" s="97">
        <v>0.34200000000000003</v>
      </c>
      <c r="M215" s="97">
        <v>0.34200000000000003</v>
      </c>
      <c r="N215" s="97">
        <v>0.34200000000000003</v>
      </c>
      <c r="O215" s="97">
        <v>0.34200000000000003</v>
      </c>
      <c r="P215" s="97">
        <v>0.34200000000000003</v>
      </c>
      <c r="Q215" s="73" t="s">
        <v>83</v>
      </c>
      <c r="R215" s="28" t="s">
        <v>1318</v>
      </c>
    </row>
    <row r="216" spans="1:18" s="18" customFormat="1" ht="39.6" x14ac:dyDescent="0.25">
      <c r="A216" s="75" t="s">
        <v>932</v>
      </c>
      <c r="B216" s="26" t="s">
        <v>1360</v>
      </c>
      <c r="C216" s="26" t="s">
        <v>1392</v>
      </c>
      <c r="D216" s="75" t="s">
        <v>1377</v>
      </c>
      <c r="E216" s="73" t="s">
        <v>47</v>
      </c>
      <c r="F216" s="156" t="s">
        <v>31</v>
      </c>
      <c r="G216" s="97"/>
      <c r="H216" s="97"/>
      <c r="I216" s="97"/>
      <c r="J216" s="97">
        <v>0.376</v>
      </c>
      <c r="K216" s="97">
        <v>0.376</v>
      </c>
      <c r="L216" s="97">
        <v>0.376</v>
      </c>
      <c r="M216" s="97">
        <v>0.376</v>
      </c>
      <c r="N216" s="97">
        <v>0.376</v>
      </c>
      <c r="O216" s="97">
        <v>0.376</v>
      </c>
      <c r="P216" s="97">
        <v>0.376</v>
      </c>
      <c r="Q216" s="73" t="s">
        <v>83</v>
      </c>
      <c r="R216" s="28" t="s">
        <v>1318</v>
      </c>
    </row>
    <row r="217" spans="1:18" s="18" customFormat="1" ht="39.6" x14ac:dyDescent="0.25">
      <c r="A217" s="75" t="s">
        <v>933</v>
      </c>
      <c r="B217" s="26" t="s">
        <v>1361</v>
      </c>
      <c r="C217" s="26" t="s">
        <v>1393</v>
      </c>
      <c r="D217" s="75" t="s">
        <v>1378</v>
      </c>
      <c r="E217" s="73" t="s">
        <v>47</v>
      </c>
      <c r="F217" s="156" t="s">
        <v>31</v>
      </c>
      <c r="G217" s="97">
        <v>1.96</v>
      </c>
      <c r="H217" s="97">
        <v>1.96</v>
      </c>
      <c r="I217" s="97">
        <v>1.96</v>
      </c>
      <c r="J217" s="97">
        <v>1.96</v>
      </c>
      <c r="K217" s="97">
        <v>1.96</v>
      </c>
      <c r="L217" s="97">
        <v>1.96</v>
      </c>
      <c r="M217" s="97">
        <v>1.96</v>
      </c>
      <c r="N217" s="97">
        <v>1.96</v>
      </c>
      <c r="O217" s="97">
        <v>1.96</v>
      </c>
      <c r="P217" s="97">
        <v>1.96</v>
      </c>
      <c r="Q217" s="73" t="s">
        <v>83</v>
      </c>
      <c r="R217" s="28" t="s">
        <v>1318</v>
      </c>
    </row>
    <row r="218" spans="1:18" s="18" customFormat="1" ht="52.8" x14ac:dyDescent="0.25">
      <c r="A218" s="75" t="s">
        <v>934</v>
      </c>
      <c r="B218" s="26" t="s">
        <v>1362</v>
      </c>
      <c r="C218" s="26" t="s">
        <v>1394</v>
      </c>
      <c r="D218" s="75" t="s">
        <v>1379</v>
      </c>
      <c r="E218" s="73" t="s">
        <v>47</v>
      </c>
      <c r="F218" s="156" t="s">
        <v>31</v>
      </c>
      <c r="G218" s="97">
        <v>0.67700000000000005</v>
      </c>
      <c r="H218" s="97">
        <v>0.67700000000000005</v>
      </c>
      <c r="I218" s="97">
        <v>0.67700000000000005</v>
      </c>
      <c r="J218" s="97">
        <v>0.67700000000000005</v>
      </c>
      <c r="K218" s="97">
        <v>0.67700000000000005</v>
      </c>
      <c r="L218" s="97">
        <v>0.67700000000000005</v>
      </c>
      <c r="M218" s="97">
        <v>0.67700000000000005</v>
      </c>
      <c r="N218" s="97">
        <v>0.67700000000000005</v>
      </c>
      <c r="O218" s="97">
        <v>0.67700000000000005</v>
      </c>
      <c r="P218" s="97">
        <v>0.67700000000000005</v>
      </c>
      <c r="Q218" s="75" t="s">
        <v>831</v>
      </c>
      <c r="R218" s="28" t="s">
        <v>1318</v>
      </c>
    </row>
    <row r="219" spans="1:18" s="18" customFormat="1" ht="39.6" x14ac:dyDescent="0.25">
      <c r="A219" s="75" t="s">
        <v>935</v>
      </c>
      <c r="B219" s="26" t="s">
        <v>1363</v>
      </c>
      <c r="C219" s="26" t="s">
        <v>168</v>
      </c>
      <c r="D219" s="75" t="s">
        <v>1380</v>
      </c>
      <c r="E219" s="73" t="s">
        <v>47</v>
      </c>
      <c r="F219" s="156" t="s">
        <v>31</v>
      </c>
      <c r="G219" s="97"/>
      <c r="H219" s="97"/>
      <c r="I219" s="97"/>
      <c r="J219" s="97"/>
      <c r="K219" s="97">
        <v>1.36</v>
      </c>
      <c r="L219" s="97">
        <v>1.36</v>
      </c>
      <c r="M219" s="97">
        <v>1.36</v>
      </c>
      <c r="N219" s="97">
        <v>1.36</v>
      </c>
      <c r="O219" s="97">
        <v>1.36</v>
      </c>
      <c r="P219" s="97">
        <v>1.36</v>
      </c>
      <c r="Q219" s="75" t="s">
        <v>177</v>
      </c>
      <c r="R219" s="28" t="s">
        <v>1318</v>
      </c>
    </row>
    <row r="220" spans="1:18" s="18" customFormat="1" ht="72" x14ac:dyDescent="0.25">
      <c r="A220" s="75" t="s">
        <v>936</v>
      </c>
      <c r="B220" s="109" t="s">
        <v>1364</v>
      </c>
      <c r="C220" s="26" t="s">
        <v>1395</v>
      </c>
      <c r="D220" s="75" t="s">
        <v>1381</v>
      </c>
      <c r="E220" s="73" t="s">
        <v>47</v>
      </c>
      <c r="F220" s="156" t="s">
        <v>31</v>
      </c>
      <c r="G220" s="97"/>
      <c r="H220" s="97"/>
      <c r="I220" s="97"/>
      <c r="J220" s="97"/>
      <c r="K220" s="97">
        <v>0.93</v>
      </c>
      <c r="L220" s="97">
        <v>0.93</v>
      </c>
      <c r="M220" s="97">
        <v>0.93</v>
      </c>
      <c r="N220" s="97">
        <v>0.93</v>
      </c>
      <c r="O220" s="97">
        <v>0.93</v>
      </c>
      <c r="P220" s="97">
        <v>0.93</v>
      </c>
      <c r="Q220" s="73" t="s">
        <v>83</v>
      </c>
      <c r="R220" s="28" t="s">
        <v>1318</v>
      </c>
    </row>
    <row r="221" spans="1:18" s="18" customFormat="1" ht="52.8" x14ac:dyDescent="0.25">
      <c r="A221" s="75" t="s">
        <v>937</v>
      </c>
      <c r="B221" s="26" t="s">
        <v>1365</v>
      </c>
      <c r="C221" s="26" t="s">
        <v>1395</v>
      </c>
      <c r="D221" s="75" t="s">
        <v>1382</v>
      </c>
      <c r="E221" s="73" t="s">
        <v>47</v>
      </c>
      <c r="F221" s="156" t="s">
        <v>31</v>
      </c>
      <c r="G221" s="97"/>
      <c r="H221" s="97"/>
      <c r="I221" s="97"/>
      <c r="J221" s="97"/>
      <c r="K221" s="97">
        <v>1.28</v>
      </c>
      <c r="L221" s="97">
        <v>1.28</v>
      </c>
      <c r="M221" s="97">
        <v>1.28</v>
      </c>
      <c r="N221" s="97">
        <v>1.28</v>
      </c>
      <c r="O221" s="97">
        <v>1.28</v>
      </c>
      <c r="P221" s="97">
        <v>1.28</v>
      </c>
      <c r="Q221" s="73" t="s">
        <v>83</v>
      </c>
      <c r="R221" s="28" t="s">
        <v>1318</v>
      </c>
    </row>
    <row r="222" spans="1:18" s="18" customFormat="1" ht="66" x14ac:dyDescent="0.25">
      <c r="A222" s="75" t="s">
        <v>938</v>
      </c>
      <c r="B222" s="26" t="s">
        <v>1366</v>
      </c>
      <c r="C222" s="26" t="s">
        <v>1396</v>
      </c>
      <c r="D222" s="75" t="s">
        <v>1383</v>
      </c>
      <c r="E222" s="73" t="s">
        <v>47</v>
      </c>
      <c r="F222" s="156" t="s">
        <v>31</v>
      </c>
      <c r="G222" s="97"/>
      <c r="H222" s="97"/>
      <c r="I222" s="97"/>
      <c r="J222" s="97">
        <v>2.34</v>
      </c>
      <c r="K222" s="97">
        <v>2.34</v>
      </c>
      <c r="L222" s="97">
        <v>2.34</v>
      </c>
      <c r="M222" s="97">
        <v>2.34</v>
      </c>
      <c r="N222" s="97">
        <v>2.34</v>
      </c>
      <c r="O222" s="97">
        <v>2.34</v>
      </c>
      <c r="P222" s="97">
        <v>2.34</v>
      </c>
      <c r="Q222" s="73" t="s">
        <v>83</v>
      </c>
      <c r="R222" s="28" t="s">
        <v>1318</v>
      </c>
    </row>
    <row r="223" spans="1:18" s="18" customFormat="1" ht="84" x14ac:dyDescent="0.25">
      <c r="A223" s="75" t="s">
        <v>939</v>
      </c>
      <c r="B223" s="102" t="s">
        <v>1367</v>
      </c>
      <c r="C223" s="26" t="s">
        <v>1396</v>
      </c>
      <c r="D223" s="75" t="s">
        <v>1384</v>
      </c>
      <c r="E223" s="73" t="s">
        <v>47</v>
      </c>
      <c r="F223" s="156" t="s">
        <v>31</v>
      </c>
      <c r="G223" s="97"/>
      <c r="H223" s="97"/>
      <c r="I223" s="97"/>
      <c r="J223" s="97"/>
      <c r="K223" s="97"/>
      <c r="L223" s="97">
        <v>0.79</v>
      </c>
      <c r="M223" s="97">
        <v>0.79</v>
      </c>
      <c r="N223" s="97">
        <v>0.79</v>
      </c>
      <c r="O223" s="97">
        <v>0.79</v>
      </c>
      <c r="P223" s="97">
        <v>0.79</v>
      </c>
      <c r="Q223" s="73" t="s">
        <v>83</v>
      </c>
      <c r="R223" s="28" t="s">
        <v>1318</v>
      </c>
    </row>
    <row r="224" spans="1:18" s="18" customFormat="1" ht="26.4" x14ac:dyDescent="0.25">
      <c r="A224" s="75" t="s">
        <v>940</v>
      </c>
      <c r="B224" s="26" t="s">
        <v>1368</v>
      </c>
      <c r="C224" s="26" t="s">
        <v>1396</v>
      </c>
      <c r="D224" s="75" t="s">
        <v>1385</v>
      </c>
      <c r="E224" s="73" t="s">
        <v>47</v>
      </c>
      <c r="F224" s="156" t="s">
        <v>31</v>
      </c>
      <c r="G224" s="97"/>
      <c r="H224" s="97"/>
      <c r="I224" s="97"/>
      <c r="J224" s="97"/>
      <c r="K224" s="97"/>
      <c r="L224" s="97"/>
      <c r="M224" s="97"/>
      <c r="N224" s="97">
        <v>1</v>
      </c>
      <c r="O224" s="97">
        <v>1</v>
      </c>
      <c r="P224" s="97">
        <v>1</v>
      </c>
      <c r="Q224" s="73" t="s">
        <v>83</v>
      </c>
      <c r="R224" s="28" t="s">
        <v>1318</v>
      </c>
    </row>
    <row r="225" spans="1:18" s="18" customFormat="1" ht="72" x14ac:dyDescent="0.25">
      <c r="A225" s="75" t="s">
        <v>941</v>
      </c>
      <c r="B225" s="102" t="s">
        <v>1369</v>
      </c>
      <c r="C225" s="26" t="s">
        <v>1396</v>
      </c>
      <c r="D225" s="75" t="s">
        <v>1386</v>
      </c>
      <c r="E225" s="73" t="s">
        <v>47</v>
      </c>
      <c r="F225" s="156" t="s">
        <v>31</v>
      </c>
      <c r="G225" s="97"/>
      <c r="H225" s="97"/>
      <c r="I225" s="97"/>
      <c r="J225" s="97"/>
      <c r="K225" s="97"/>
      <c r="L225" s="97"/>
      <c r="M225" s="97">
        <v>2.64</v>
      </c>
      <c r="N225" s="97">
        <v>2.64</v>
      </c>
      <c r="O225" s="97">
        <v>2.64</v>
      </c>
      <c r="P225" s="97">
        <v>2.64</v>
      </c>
      <c r="Q225" s="73" t="s">
        <v>83</v>
      </c>
      <c r="R225" s="28" t="s">
        <v>1318</v>
      </c>
    </row>
    <row r="226" spans="1:18" s="18" customFormat="1" ht="60" x14ac:dyDescent="0.25">
      <c r="A226" s="75" t="s">
        <v>942</v>
      </c>
      <c r="B226" s="102" t="s">
        <v>1370</v>
      </c>
      <c r="C226" s="26" t="s">
        <v>1397</v>
      </c>
      <c r="D226" s="75" t="s">
        <v>1387</v>
      </c>
      <c r="E226" s="73" t="s">
        <v>47</v>
      </c>
      <c r="F226" s="156" t="s">
        <v>31</v>
      </c>
      <c r="G226" s="97">
        <v>1.25</v>
      </c>
      <c r="H226" s="97">
        <v>1.25</v>
      </c>
      <c r="I226" s="97">
        <v>1.25</v>
      </c>
      <c r="J226" s="97">
        <v>1.25</v>
      </c>
      <c r="K226" s="97">
        <v>1.25</v>
      </c>
      <c r="L226" s="97">
        <v>1.25</v>
      </c>
      <c r="M226" s="97">
        <v>1.25</v>
      </c>
      <c r="N226" s="97">
        <v>1.25</v>
      </c>
      <c r="O226" s="97">
        <v>1.25</v>
      </c>
      <c r="P226" s="97">
        <v>1.25</v>
      </c>
      <c r="Q226" s="73" t="s">
        <v>83</v>
      </c>
      <c r="R226" s="28" t="s">
        <v>1318</v>
      </c>
    </row>
    <row r="227" spans="1:18" s="18" customFormat="1" ht="66" x14ac:dyDescent="0.25">
      <c r="A227" s="75" t="s">
        <v>943</v>
      </c>
      <c r="B227" s="26" t="s">
        <v>1373</v>
      </c>
      <c r="C227" s="26" t="s">
        <v>1398</v>
      </c>
      <c r="D227" s="75" t="s">
        <v>1388</v>
      </c>
      <c r="E227" s="73" t="s">
        <v>47</v>
      </c>
      <c r="F227" s="156" t="s">
        <v>31</v>
      </c>
      <c r="G227" s="97"/>
      <c r="H227" s="97"/>
      <c r="I227" s="97"/>
      <c r="J227" s="97"/>
      <c r="K227" s="97"/>
      <c r="L227" s="97"/>
      <c r="M227" s="97"/>
      <c r="N227" s="97"/>
      <c r="O227" s="97"/>
      <c r="P227" s="97">
        <v>3</v>
      </c>
      <c r="Q227" s="73" t="s">
        <v>83</v>
      </c>
      <c r="R227" s="28" t="s">
        <v>1318</v>
      </c>
    </row>
    <row r="228" spans="1:18" s="18" customFormat="1" ht="84" x14ac:dyDescent="0.25">
      <c r="A228" s="75" t="s">
        <v>944</v>
      </c>
      <c r="B228" s="102" t="s">
        <v>1374</v>
      </c>
      <c r="C228" s="26" t="s">
        <v>1398</v>
      </c>
      <c r="D228" s="75" t="s">
        <v>1389</v>
      </c>
      <c r="E228" s="73" t="s">
        <v>47</v>
      </c>
      <c r="F228" s="156" t="s">
        <v>31</v>
      </c>
      <c r="G228" s="97"/>
      <c r="H228" s="97"/>
      <c r="I228" s="97"/>
      <c r="J228" s="97"/>
      <c r="K228" s="97"/>
      <c r="L228" s="97"/>
      <c r="M228" s="97"/>
      <c r="N228" s="97"/>
      <c r="O228" s="97"/>
      <c r="P228" s="97">
        <v>2.5449999999999999</v>
      </c>
      <c r="Q228" s="73" t="s">
        <v>83</v>
      </c>
      <c r="R228" s="28" t="s">
        <v>1318</v>
      </c>
    </row>
    <row r="229" spans="1:18" s="18" customFormat="1" ht="52.8" x14ac:dyDescent="0.25">
      <c r="A229" s="75" t="s">
        <v>945</v>
      </c>
      <c r="B229" s="74" t="s">
        <v>1371</v>
      </c>
      <c r="C229" s="26" t="s">
        <v>1399</v>
      </c>
      <c r="D229" s="75" t="s">
        <v>1390</v>
      </c>
      <c r="E229" s="73" t="s">
        <v>47</v>
      </c>
      <c r="F229" s="156" t="s">
        <v>31</v>
      </c>
      <c r="G229" s="97"/>
      <c r="H229" s="97"/>
      <c r="I229" s="97"/>
      <c r="J229" s="97"/>
      <c r="K229" s="97">
        <v>1.9</v>
      </c>
      <c r="L229" s="97">
        <v>1.9</v>
      </c>
      <c r="M229" s="97">
        <v>1.9</v>
      </c>
      <c r="N229" s="97">
        <v>1.9</v>
      </c>
      <c r="O229" s="97">
        <v>1.9</v>
      </c>
      <c r="P229" s="97">
        <v>1.9</v>
      </c>
      <c r="Q229" s="73" t="s">
        <v>83</v>
      </c>
      <c r="R229" s="28" t="s">
        <v>1318</v>
      </c>
    </row>
    <row r="230" spans="1:18" s="18" customFormat="1" ht="52.8" x14ac:dyDescent="0.25">
      <c r="A230" s="75" t="s">
        <v>946</v>
      </c>
      <c r="B230" s="74" t="s">
        <v>1372</v>
      </c>
      <c r="C230" s="26" t="s">
        <v>1399</v>
      </c>
      <c r="D230" s="75" t="s">
        <v>1391</v>
      </c>
      <c r="E230" s="73" t="s">
        <v>47</v>
      </c>
      <c r="F230" s="156" t="s">
        <v>31</v>
      </c>
      <c r="G230" s="97"/>
      <c r="H230" s="97"/>
      <c r="I230" s="97"/>
      <c r="J230" s="97"/>
      <c r="K230" s="97">
        <v>1</v>
      </c>
      <c r="L230" s="97">
        <v>1</v>
      </c>
      <c r="M230" s="97">
        <v>1</v>
      </c>
      <c r="N230" s="97">
        <v>1</v>
      </c>
      <c r="O230" s="97">
        <v>1</v>
      </c>
      <c r="P230" s="97">
        <v>1</v>
      </c>
      <c r="Q230" s="73" t="s">
        <v>83</v>
      </c>
      <c r="R230" s="28" t="s">
        <v>1318</v>
      </c>
    </row>
    <row r="231" spans="1:18" s="78" customFormat="1" ht="66" outlineLevel="1" x14ac:dyDescent="0.25">
      <c r="A231" s="75" t="s">
        <v>947</v>
      </c>
      <c r="B231" s="67" t="s">
        <v>1592</v>
      </c>
      <c r="C231" s="34" t="s">
        <v>1593</v>
      </c>
      <c r="D231" s="73" t="s">
        <v>1594</v>
      </c>
      <c r="E231" s="73" t="s">
        <v>47</v>
      </c>
      <c r="F231" s="156" t="s">
        <v>31</v>
      </c>
      <c r="G231" s="72">
        <v>0.23</v>
      </c>
      <c r="H231" s="72">
        <v>0.23</v>
      </c>
      <c r="I231" s="72">
        <v>0.23</v>
      </c>
      <c r="J231" s="72">
        <v>0.23</v>
      </c>
      <c r="K231" s="72">
        <v>0.23</v>
      </c>
      <c r="L231" s="72">
        <v>0.23</v>
      </c>
      <c r="M231" s="72">
        <v>0.23</v>
      </c>
      <c r="N231" s="72">
        <v>0.23</v>
      </c>
      <c r="O231" s="72">
        <v>0.23</v>
      </c>
      <c r="P231" s="72">
        <v>0.23</v>
      </c>
      <c r="Q231" s="76" t="s">
        <v>83</v>
      </c>
      <c r="R231" s="76" t="s">
        <v>83</v>
      </c>
    </row>
    <row r="232" spans="1:18" s="78" customFormat="1" ht="66" outlineLevel="1" x14ac:dyDescent="0.25">
      <c r="A232" s="75" t="s">
        <v>948</v>
      </c>
      <c r="B232" s="33" t="s">
        <v>1848</v>
      </c>
      <c r="C232" s="34" t="s">
        <v>1593</v>
      </c>
      <c r="D232" s="29" t="s">
        <v>1849</v>
      </c>
      <c r="E232" s="73" t="s">
        <v>47</v>
      </c>
      <c r="F232" s="156" t="s">
        <v>31</v>
      </c>
      <c r="G232" s="72"/>
      <c r="H232" s="72"/>
      <c r="I232" s="72"/>
      <c r="J232" s="72"/>
      <c r="K232" s="72"/>
      <c r="L232" s="72">
        <v>0.09</v>
      </c>
      <c r="M232" s="72">
        <v>0.09</v>
      </c>
      <c r="N232" s="72">
        <v>0.09</v>
      </c>
      <c r="O232" s="72">
        <v>0.09</v>
      </c>
      <c r="P232" s="72">
        <v>0.09</v>
      </c>
      <c r="Q232" s="76" t="s">
        <v>83</v>
      </c>
      <c r="R232" s="76" t="s">
        <v>83</v>
      </c>
    </row>
    <row r="233" spans="1:18" s="23" customFormat="1" ht="52.8" outlineLevel="1" x14ac:dyDescent="0.25">
      <c r="A233" s="75" t="s">
        <v>949</v>
      </c>
      <c r="B233" s="33" t="s">
        <v>1850</v>
      </c>
      <c r="C233" s="34" t="s">
        <v>1851</v>
      </c>
      <c r="D233" s="29" t="s">
        <v>1852</v>
      </c>
      <c r="E233" s="73" t="s">
        <v>47</v>
      </c>
      <c r="F233" s="156" t="s">
        <v>31</v>
      </c>
      <c r="G233" s="72"/>
      <c r="H233" s="72"/>
      <c r="I233" s="72"/>
      <c r="J233" s="72"/>
      <c r="K233" s="72"/>
      <c r="L233" s="72">
        <v>0.05</v>
      </c>
      <c r="M233" s="72">
        <v>0.05</v>
      </c>
      <c r="N233" s="72">
        <v>0.05</v>
      </c>
      <c r="O233" s="72">
        <v>0.05</v>
      </c>
      <c r="P233" s="72">
        <v>0.05</v>
      </c>
      <c r="Q233" s="76" t="s">
        <v>83</v>
      </c>
      <c r="R233" s="76" t="s">
        <v>83</v>
      </c>
    </row>
    <row r="234" spans="1:18" s="23" customFormat="1" ht="92.4" outlineLevel="1" x14ac:dyDescent="0.25">
      <c r="A234" s="75" t="s">
        <v>1875</v>
      </c>
      <c r="B234" s="33" t="s">
        <v>1853</v>
      </c>
      <c r="C234" s="34" t="s">
        <v>1851</v>
      </c>
      <c r="D234" s="29" t="s">
        <v>1854</v>
      </c>
      <c r="E234" s="73" t="s">
        <v>47</v>
      </c>
      <c r="F234" s="156" t="s">
        <v>31</v>
      </c>
      <c r="G234" s="72"/>
      <c r="H234" s="72"/>
      <c r="I234" s="72">
        <v>0.11</v>
      </c>
      <c r="J234" s="72">
        <v>0.11</v>
      </c>
      <c r="K234" s="72">
        <v>0.11</v>
      </c>
      <c r="L234" s="72">
        <v>0.11</v>
      </c>
      <c r="M234" s="72">
        <v>0.11</v>
      </c>
      <c r="N234" s="72">
        <v>0.11</v>
      </c>
      <c r="O234" s="72">
        <v>0.11</v>
      </c>
      <c r="P234" s="72">
        <v>0.11</v>
      </c>
      <c r="Q234" s="76" t="s">
        <v>83</v>
      </c>
      <c r="R234" s="76" t="s">
        <v>83</v>
      </c>
    </row>
    <row r="235" spans="1:18" s="23" customFormat="1" ht="52.8" outlineLevel="1" x14ac:dyDescent="0.25">
      <c r="A235" s="75" t="s">
        <v>1876</v>
      </c>
      <c r="B235" s="33" t="s">
        <v>1855</v>
      </c>
      <c r="C235" s="34" t="s">
        <v>1851</v>
      </c>
      <c r="D235" s="29" t="s">
        <v>1856</v>
      </c>
      <c r="E235" s="73" t="s">
        <v>47</v>
      </c>
      <c r="F235" s="156" t="s">
        <v>31</v>
      </c>
      <c r="G235" s="72"/>
      <c r="H235" s="72"/>
      <c r="I235" s="72"/>
      <c r="J235" s="72"/>
      <c r="K235" s="72"/>
      <c r="L235" s="72"/>
      <c r="M235" s="72"/>
      <c r="N235" s="72">
        <v>0.06</v>
      </c>
      <c r="O235" s="72">
        <v>0.06</v>
      </c>
      <c r="P235" s="72">
        <v>0.06</v>
      </c>
      <c r="Q235" s="76" t="s">
        <v>83</v>
      </c>
      <c r="R235" s="76" t="s">
        <v>83</v>
      </c>
    </row>
    <row r="236" spans="1:18" s="78" customFormat="1" ht="26.4" outlineLevel="1" x14ac:dyDescent="0.25">
      <c r="A236" s="75" t="s">
        <v>1877</v>
      </c>
      <c r="B236" s="33" t="s">
        <v>1857</v>
      </c>
      <c r="C236" s="34" t="s">
        <v>1858</v>
      </c>
      <c r="D236" s="29" t="s">
        <v>1859</v>
      </c>
      <c r="E236" s="75" t="s">
        <v>47</v>
      </c>
      <c r="F236" s="73" t="s">
        <v>28</v>
      </c>
      <c r="G236" s="72">
        <v>0.05</v>
      </c>
      <c r="H236" s="72">
        <v>0.05</v>
      </c>
      <c r="I236" s="72">
        <v>0.05</v>
      </c>
      <c r="J236" s="72">
        <v>0.05</v>
      </c>
      <c r="K236" s="72">
        <v>0.05</v>
      </c>
      <c r="L236" s="72">
        <v>0.05</v>
      </c>
      <c r="M236" s="72">
        <v>0.05</v>
      </c>
      <c r="N236" s="72">
        <v>0.05</v>
      </c>
      <c r="O236" s="72">
        <v>0.05</v>
      </c>
      <c r="P236" s="72">
        <v>0.05</v>
      </c>
      <c r="Q236" s="76" t="s">
        <v>83</v>
      </c>
      <c r="R236" s="76" t="s">
        <v>83</v>
      </c>
    </row>
    <row r="237" spans="1:18" s="78" customFormat="1" ht="66" outlineLevel="1" x14ac:dyDescent="0.25">
      <c r="A237" s="75" t="s">
        <v>1878</v>
      </c>
      <c r="B237" s="33" t="s">
        <v>1860</v>
      </c>
      <c r="C237" s="34" t="s">
        <v>1858</v>
      </c>
      <c r="D237" s="29" t="s">
        <v>1861</v>
      </c>
      <c r="E237" s="73" t="s">
        <v>47</v>
      </c>
      <c r="F237" s="156" t="s">
        <v>31</v>
      </c>
      <c r="G237" s="72"/>
      <c r="H237" s="72"/>
      <c r="I237" s="72"/>
      <c r="J237" s="72"/>
      <c r="K237" s="72">
        <v>0.1</v>
      </c>
      <c r="L237" s="72">
        <v>0.1</v>
      </c>
      <c r="M237" s="72">
        <v>0.1</v>
      </c>
      <c r="N237" s="72">
        <v>0.1</v>
      </c>
      <c r="O237" s="72">
        <v>0.1</v>
      </c>
      <c r="P237" s="72">
        <v>0.1</v>
      </c>
      <c r="Q237" s="76" t="s">
        <v>83</v>
      </c>
      <c r="R237" s="76" t="s">
        <v>83</v>
      </c>
    </row>
    <row r="238" spans="1:18" s="78" customFormat="1" ht="13.2" outlineLevel="1" x14ac:dyDescent="0.25">
      <c r="A238" s="75" t="s">
        <v>1879</v>
      </c>
      <c r="B238" s="33" t="s">
        <v>1862</v>
      </c>
      <c r="C238" s="34" t="s">
        <v>1863</v>
      </c>
      <c r="D238" s="29" t="s">
        <v>1864</v>
      </c>
      <c r="E238" s="75" t="s">
        <v>47</v>
      </c>
      <c r="F238" s="73" t="s">
        <v>28</v>
      </c>
      <c r="G238" s="72">
        <v>0.04</v>
      </c>
      <c r="H238" s="72">
        <v>0.04</v>
      </c>
      <c r="I238" s="72">
        <v>0.04</v>
      </c>
      <c r="J238" s="72">
        <v>0.04</v>
      </c>
      <c r="K238" s="72">
        <v>0.04</v>
      </c>
      <c r="L238" s="72">
        <v>0.04</v>
      </c>
      <c r="M238" s="72">
        <v>0.04</v>
      </c>
      <c r="N238" s="72">
        <v>0.04</v>
      </c>
      <c r="O238" s="72">
        <v>0.04</v>
      </c>
      <c r="P238" s="72">
        <v>0.04</v>
      </c>
      <c r="Q238" s="76" t="s">
        <v>83</v>
      </c>
      <c r="R238" s="76" t="s">
        <v>83</v>
      </c>
    </row>
    <row r="239" spans="1:18" s="78" customFormat="1" ht="66" outlineLevel="1" x14ac:dyDescent="0.25">
      <c r="A239" s="75" t="s">
        <v>1880</v>
      </c>
      <c r="B239" s="33" t="s">
        <v>1865</v>
      </c>
      <c r="C239" s="34" t="s">
        <v>1393</v>
      </c>
      <c r="D239" s="29" t="s">
        <v>1866</v>
      </c>
      <c r="E239" s="73" t="s">
        <v>47</v>
      </c>
      <c r="F239" s="156" t="s">
        <v>31</v>
      </c>
      <c r="G239" s="72"/>
      <c r="H239" s="72"/>
      <c r="I239" s="72"/>
      <c r="J239" s="72"/>
      <c r="K239" s="72"/>
      <c r="L239" s="72"/>
      <c r="M239" s="72"/>
      <c r="N239" s="72">
        <v>0.28000000000000003</v>
      </c>
      <c r="O239" s="72">
        <v>0.28000000000000003</v>
      </c>
      <c r="P239" s="72">
        <v>0.28000000000000003</v>
      </c>
      <c r="Q239" s="76" t="s">
        <v>83</v>
      </c>
      <c r="R239" s="76" t="s">
        <v>83</v>
      </c>
    </row>
    <row r="240" spans="1:18" s="78" customFormat="1" ht="145.19999999999999" outlineLevel="1" x14ac:dyDescent="0.25">
      <c r="A240" s="75" t="s">
        <v>1881</v>
      </c>
      <c r="B240" s="33" t="s">
        <v>1595</v>
      </c>
      <c r="C240" s="34" t="s">
        <v>1396</v>
      </c>
      <c r="D240" s="29" t="s">
        <v>1596</v>
      </c>
      <c r="E240" s="73" t="s">
        <v>47</v>
      </c>
      <c r="F240" s="156" t="s">
        <v>31</v>
      </c>
      <c r="G240" s="72"/>
      <c r="H240" s="72"/>
      <c r="I240" s="72">
        <v>0.56000000000000005</v>
      </c>
      <c r="J240" s="72">
        <v>0.56000000000000005</v>
      </c>
      <c r="K240" s="72">
        <v>0.56000000000000005</v>
      </c>
      <c r="L240" s="72">
        <v>0.56000000000000005</v>
      </c>
      <c r="M240" s="72">
        <v>0.56000000000000005</v>
      </c>
      <c r="N240" s="72">
        <v>0.56000000000000005</v>
      </c>
      <c r="O240" s="72">
        <v>0.56000000000000005</v>
      </c>
      <c r="P240" s="72">
        <v>0.56000000000000005</v>
      </c>
      <c r="Q240" s="76" t="s">
        <v>83</v>
      </c>
      <c r="R240" s="76" t="s">
        <v>83</v>
      </c>
    </row>
    <row r="241" spans="1:18" s="78" customFormat="1" ht="13.2" outlineLevel="1" x14ac:dyDescent="0.25">
      <c r="A241" s="75" t="s">
        <v>1882</v>
      </c>
      <c r="B241" s="33" t="s">
        <v>1597</v>
      </c>
      <c r="C241" s="34" t="s">
        <v>1397</v>
      </c>
      <c r="D241" s="29" t="s">
        <v>1598</v>
      </c>
      <c r="E241" s="73" t="s">
        <v>47</v>
      </c>
      <c r="F241" s="156" t="s">
        <v>31</v>
      </c>
      <c r="G241" s="72">
        <v>0.39</v>
      </c>
      <c r="H241" s="72">
        <v>0.39</v>
      </c>
      <c r="I241" s="72">
        <v>0.39</v>
      </c>
      <c r="J241" s="72">
        <v>0.39</v>
      </c>
      <c r="K241" s="72">
        <v>0.39</v>
      </c>
      <c r="L241" s="72">
        <v>0.39</v>
      </c>
      <c r="M241" s="72">
        <v>0.39</v>
      </c>
      <c r="N241" s="72">
        <v>0.39</v>
      </c>
      <c r="O241" s="72">
        <v>0.39</v>
      </c>
      <c r="P241" s="72">
        <v>0.39</v>
      </c>
      <c r="Q241" s="76" t="s">
        <v>83</v>
      </c>
      <c r="R241" s="76" t="s">
        <v>83</v>
      </c>
    </row>
    <row r="242" spans="1:18" s="78" customFormat="1" ht="52.8" outlineLevel="1" x14ac:dyDescent="0.25">
      <c r="A242" s="75" t="s">
        <v>1883</v>
      </c>
      <c r="B242" s="33" t="s">
        <v>1599</v>
      </c>
      <c r="C242" s="34" t="s">
        <v>1600</v>
      </c>
      <c r="D242" s="29" t="s">
        <v>1601</v>
      </c>
      <c r="E242" s="73" t="s">
        <v>47</v>
      </c>
      <c r="F242" s="156" t="s">
        <v>31</v>
      </c>
      <c r="G242" s="72"/>
      <c r="H242" s="72">
        <v>0.15</v>
      </c>
      <c r="I242" s="72">
        <v>0.15</v>
      </c>
      <c r="J242" s="72">
        <v>0.15</v>
      </c>
      <c r="K242" s="72">
        <v>0.15</v>
      </c>
      <c r="L242" s="72">
        <v>0.15</v>
      </c>
      <c r="M242" s="72">
        <v>0.15</v>
      </c>
      <c r="N242" s="72">
        <v>0.15</v>
      </c>
      <c r="O242" s="72">
        <v>0.15</v>
      </c>
      <c r="P242" s="72">
        <v>0.15</v>
      </c>
      <c r="Q242" s="76" t="s">
        <v>83</v>
      </c>
      <c r="R242" s="76" t="s">
        <v>83</v>
      </c>
    </row>
    <row r="243" spans="1:18" s="78" customFormat="1" ht="52.8" outlineLevel="1" x14ac:dyDescent="0.25">
      <c r="A243" s="75" t="s">
        <v>1884</v>
      </c>
      <c r="B243" s="33" t="s">
        <v>1602</v>
      </c>
      <c r="C243" s="34" t="s">
        <v>1600</v>
      </c>
      <c r="D243" s="29" t="s">
        <v>1603</v>
      </c>
      <c r="E243" s="73" t="s">
        <v>47</v>
      </c>
      <c r="F243" s="156" t="s">
        <v>31</v>
      </c>
      <c r="G243" s="72"/>
      <c r="H243" s="72"/>
      <c r="I243" s="72"/>
      <c r="J243" s="72"/>
      <c r="K243" s="72"/>
      <c r="L243" s="72"/>
      <c r="M243" s="72"/>
      <c r="N243" s="72">
        <v>0.18</v>
      </c>
      <c r="O243" s="72">
        <v>0.18</v>
      </c>
      <c r="P243" s="72">
        <v>0.18</v>
      </c>
      <c r="Q243" s="76" t="s">
        <v>83</v>
      </c>
      <c r="R243" s="76" t="s">
        <v>83</v>
      </c>
    </row>
    <row r="244" spans="1:18" s="78" customFormat="1" ht="66" outlineLevel="1" x14ac:dyDescent="0.25">
      <c r="A244" s="75" t="s">
        <v>1885</v>
      </c>
      <c r="B244" s="33" t="s">
        <v>1604</v>
      </c>
      <c r="C244" s="34" t="s">
        <v>1600</v>
      </c>
      <c r="D244" s="29" t="s">
        <v>1605</v>
      </c>
      <c r="E244" s="73" t="s">
        <v>47</v>
      </c>
      <c r="F244" s="156" t="s">
        <v>31</v>
      </c>
      <c r="G244" s="72"/>
      <c r="H244" s="72"/>
      <c r="I244" s="72"/>
      <c r="J244" s="72"/>
      <c r="K244" s="72"/>
      <c r="L244" s="72"/>
      <c r="M244" s="72"/>
      <c r="N244" s="72"/>
      <c r="O244" s="72"/>
      <c r="P244" s="72">
        <v>0.24</v>
      </c>
      <c r="Q244" s="76" t="s">
        <v>83</v>
      </c>
      <c r="R244" s="76" t="s">
        <v>83</v>
      </c>
    </row>
    <row r="245" spans="1:18" s="78" customFormat="1" ht="39.6" outlineLevel="1" x14ac:dyDescent="0.25">
      <c r="A245" s="75" t="s">
        <v>1886</v>
      </c>
      <c r="B245" s="33" t="s">
        <v>1606</v>
      </c>
      <c r="C245" s="34" t="s">
        <v>1600</v>
      </c>
      <c r="D245" s="29" t="s">
        <v>1607</v>
      </c>
      <c r="E245" s="73" t="s">
        <v>47</v>
      </c>
      <c r="F245" s="156" t="s">
        <v>31</v>
      </c>
      <c r="G245" s="72">
        <v>0.16</v>
      </c>
      <c r="H245" s="72">
        <v>0.16</v>
      </c>
      <c r="I245" s="72">
        <v>0.16</v>
      </c>
      <c r="J245" s="72">
        <v>0.16</v>
      </c>
      <c r="K245" s="72">
        <v>0.16</v>
      </c>
      <c r="L245" s="72">
        <v>0.16</v>
      </c>
      <c r="M245" s="72">
        <v>0.16</v>
      </c>
      <c r="N245" s="72">
        <v>0.16</v>
      </c>
      <c r="O245" s="72">
        <v>0.16</v>
      </c>
      <c r="P245" s="72">
        <v>0.16</v>
      </c>
      <c r="Q245" s="76" t="s">
        <v>83</v>
      </c>
      <c r="R245" s="76" t="s">
        <v>83</v>
      </c>
    </row>
    <row r="246" spans="1:18" s="78" customFormat="1" ht="52.8" outlineLevel="1" x14ac:dyDescent="0.25">
      <c r="A246" s="75" t="s">
        <v>1887</v>
      </c>
      <c r="B246" s="33" t="s">
        <v>1577</v>
      </c>
      <c r="C246" s="34" t="s">
        <v>1398</v>
      </c>
      <c r="D246" s="75" t="s">
        <v>1578</v>
      </c>
      <c r="E246" s="75" t="s">
        <v>47</v>
      </c>
      <c r="F246" s="73" t="s">
        <v>28</v>
      </c>
      <c r="G246" s="97"/>
      <c r="H246" s="97"/>
      <c r="I246" s="97"/>
      <c r="J246" s="97">
        <v>1.33</v>
      </c>
      <c r="K246" s="97">
        <v>1.33</v>
      </c>
      <c r="L246" s="97">
        <v>1.33</v>
      </c>
      <c r="M246" s="97">
        <v>1.33</v>
      </c>
      <c r="N246" s="97">
        <v>1.33</v>
      </c>
      <c r="O246" s="97">
        <v>1.33</v>
      </c>
      <c r="P246" s="97">
        <v>1.33</v>
      </c>
      <c r="Q246" s="76" t="s">
        <v>83</v>
      </c>
      <c r="R246" s="76" t="s">
        <v>83</v>
      </c>
    </row>
    <row r="247" spans="1:18" s="78" customFormat="1" ht="105.6" outlineLevel="1" x14ac:dyDescent="0.25">
      <c r="A247" s="75" t="s">
        <v>1888</v>
      </c>
      <c r="B247" s="33" t="s">
        <v>1579</v>
      </c>
      <c r="C247" s="34" t="s">
        <v>1398</v>
      </c>
      <c r="D247" s="75" t="s">
        <v>1580</v>
      </c>
      <c r="E247" s="75" t="s">
        <v>47</v>
      </c>
      <c r="F247" s="73" t="s">
        <v>28</v>
      </c>
      <c r="G247" s="97"/>
      <c r="H247" s="97"/>
      <c r="I247" s="97"/>
      <c r="J247" s="97"/>
      <c r="K247" s="97"/>
      <c r="L247" s="97"/>
      <c r="M247" s="97"/>
      <c r="N247" s="97"/>
      <c r="O247" s="97"/>
      <c r="P247" s="97">
        <v>0.18</v>
      </c>
      <c r="Q247" s="76" t="s">
        <v>83</v>
      </c>
      <c r="R247" s="76" t="s">
        <v>83</v>
      </c>
    </row>
    <row r="248" spans="1:18" s="78" customFormat="1" ht="79.2" outlineLevel="1" x14ac:dyDescent="0.25">
      <c r="A248" s="75" t="s">
        <v>1889</v>
      </c>
      <c r="B248" s="33" t="s">
        <v>1581</v>
      </c>
      <c r="C248" s="34" t="s">
        <v>1398</v>
      </c>
      <c r="D248" s="75" t="s">
        <v>1582</v>
      </c>
      <c r="E248" s="75" t="s">
        <v>47</v>
      </c>
      <c r="F248" s="156" t="s">
        <v>31</v>
      </c>
      <c r="G248" s="97"/>
      <c r="H248" s="97"/>
      <c r="I248" s="97"/>
      <c r="J248" s="97"/>
      <c r="K248" s="97"/>
      <c r="L248" s="97"/>
      <c r="M248" s="97"/>
      <c r="N248" s="97"/>
      <c r="O248" s="97"/>
      <c r="P248" s="97">
        <v>0.31</v>
      </c>
      <c r="Q248" s="76" t="s">
        <v>83</v>
      </c>
      <c r="R248" s="76" t="s">
        <v>83</v>
      </c>
    </row>
    <row r="249" spans="1:18" s="78" customFormat="1" ht="52.8" outlineLevel="1" x14ac:dyDescent="0.25">
      <c r="A249" s="75" t="s">
        <v>1890</v>
      </c>
      <c r="B249" s="33" t="s">
        <v>1583</v>
      </c>
      <c r="C249" s="34" t="s">
        <v>1398</v>
      </c>
      <c r="D249" s="75" t="s">
        <v>1584</v>
      </c>
      <c r="E249" s="75" t="s">
        <v>47</v>
      </c>
      <c r="F249" s="156" t="s">
        <v>31</v>
      </c>
      <c r="G249" s="97">
        <v>0.25</v>
      </c>
      <c r="H249" s="97">
        <v>0.25</v>
      </c>
      <c r="I249" s="97">
        <v>0.25</v>
      </c>
      <c r="J249" s="97">
        <v>0.25</v>
      </c>
      <c r="K249" s="97">
        <v>0.25</v>
      </c>
      <c r="L249" s="97">
        <v>0.25</v>
      </c>
      <c r="M249" s="97">
        <v>0.25</v>
      </c>
      <c r="N249" s="97">
        <v>0.25</v>
      </c>
      <c r="O249" s="97">
        <v>0.25</v>
      </c>
      <c r="P249" s="97">
        <v>0.25</v>
      </c>
      <c r="Q249" s="76" t="s">
        <v>83</v>
      </c>
      <c r="R249" s="76" t="s">
        <v>83</v>
      </c>
    </row>
    <row r="250" spans="1:18" s="78" customFormat="1" ht="52.8" outlineLevel="1" x14ac:dyDescent="0.25">
      <c r="A250" s="75" t="s">
        <v>1891</v>
      </c>
      <c r="B250" s="33" t="s">
        <v>1585</v>
      </c>
      <c r="C250" s="34" t="s">
        <v>1398</v>
      </c>
      <c r="D250" s="75" t="s">
        <v>1586</v>
      </c>
      <c r="E250" s="75" t="s">
        <v>47</v>
      </c>
      <c r="F250" s="156" t="s">
        <v>31</v>
      </c>
      <c r="G250" s="97">
        <v>0.22</v>
      </c>
      <c r="H250" s="97">
        <v>0.22</v>
      </c>
      <c r="I250" s="97">
        <v>0.22</v>
      </c>
      <c r="J250" s="97">
        <v>0.22</v>
      </c>
      <c r="K250" s="97">
        <v>0.22</v>
      </c>
      <c r="L250" s="97">
        <v>0.22</v>
      </c>
      <c r="M250" s="97">
        <v>0.22</v>
      </c>
      <c r="N250" s="97">
        <v>0.22</v>
      </c>
      <c r="O250" s="97">
        <v>0.22</v>
      </c>
      <c r="P250" s="97">
        <v>0.22</v>
      </c>
      <c r="Q250" s="76" t="s">
        <v>83</v>
      </c>
      <c r="R250" s="76" t="s">
        <v>83</v>
      </c>
    </row>
    <row r="251" spans="1:18" s="78" customFormat="1" ht="39.6" outlineLevel="1" x14ac:dyDescent="0.25">
      <c r="A251" s="75" t="s">
        <v>1892</v>
      </c>
      <c r="B251" s="33" t="s">
        <v>1587</v>
      </c>
      <c r="C251" s="34" t="s">
        <v>1398</v>
      </c>
      <c r="D251" s="75" t="s">
        <v>1588</v>
      </c>
      <c r="E251" s="75" t="s">
        <v>47</v>
      </c>
      <c r="F251" s="156" t="s">
        <v>31</v>
      </c>
      <c r="G251" s="97"/>
      <c r="H251" s="97"/>
      <c r="I251" s="97"/>
      <c r="J251" s="97"/>
      <c r="K251" s="97"/>
      <c r="L251" s="97"/>
      <c r="M251" s="97"/>
      <c r="N251" s="97"/>
      <c r="O251" s="97"/>
      <c r="P251" s="97">
        <v>0.04</v>
      </c>
      <c r="Q251" s="76" t="s">
        <v>83</v>
      </c>
      <c r="R251" s="76" t="s">
        <v>83</v>
      </c>
    </row>
    <row r="252" spans="1:18" s="78" customFormat="1" ht="118.8" outlineLevel="1" x14ac:dyDescent="0.25">
      <c r="A252" s="75" t="s">
        <v>1893</v>
      </c>
      <c r="B252" s="33" t="s">
        <v>1608</v>
      </c>
      <c r="C252" s="34" t="s">
        <v>1399</v>
      </c>
      <c r="D252" s="29" t="s">
        <v>1609</v>
      </c>
      <c r="E252" s="73" t="s">
        <v>47</v>
      </c>
      <c r="F252" s="156" t="s">
        <v>31</v>
      </c>
      <c r="G252" s="72"/>
      <c r="H252" s="72"/>
      <c r="I252" s="72"/>
      <c r="J252" s="72"/>
      <c r="K252" s="72"/>
      <c r="L252" s="72"/>
      <c r="M252" s="72"/>
      <c r="N252" s="72">
        <v>0.55000000000000004</v>
      </c>
      <c r="O252" s="72">
        <v>0.55000000000000004</v>
      </c>
      <c r="P252" s="72">
        <v>0.55000000000000004</v>
      </c>
      <c r="Q252" s="76" t="s">
        <v>83</v>
      </c>
      <c r="R252" s="76" t="s">
        <v>83</v>
      </c>
    </row>
    <row r="253" spans="1:18" s="78" customFormat="1" ht="39.6" outlineLevel="1" x14ac:dyDescent="0.25">
      <c r="A253" s="75" t="s">
        <v>1894</v>
      </c>
      <c r="B253" s="33" t="s">
        <v>1610</v>
      </c>
      <c r="C253" s="34" t="s">
        <v>1399</v>
      </c>
      <c r="D253" s="29" t="s">
        <v>1611</v>
      </c>
      <c r="E253" s="73" t="s">
        <v>47</v>
      </c>
      <c r="F253" s="156" t="s">
        <v>31</v>
      </c>
      <c r="G253" s="72"/>
      <c r="H253" s="72"/>
      <c r="I253" s="72"/>
      <c r="J253" s="72"/>
      <c r="K253" s="72">
        <v>0.23</v>
      </c>
      <c r="L253" s="72">
        <v>0.23</v>
      </c>
      <c r="M253" s="72">
        <v>0.23</v>
      </c>
      <c r="N253" s="72">
        <v>0.23</v>
      </c>
      <c r="O253" s="72">
        <v>0.23</v>
      </c>
      <c r="P253" s="72">
        <v>0.23</v>
      </c>
      <c r="Q253" s="76" t="s">
        <v>83</v>
      </c>
      <c r="R253" s="76" t="s">
        <v>83</v>
      </c>
    </row>
    <row r="254" spans="1:18" s="78" customFormat="1" ht="26.4" outlineLevel="1" x14ac:dyDescent="0.25">
      <c r="A254" s="75" t="s">
        <v>1895</v>
      </c>
      <c r="B254" s="33" t="s">
        <v>1612</v>
      </c>
      <c r="C254" s="34" t="s">
        <v>1399</v>
      </c>
      <c r="D254" s="29" t="s">
        <v>1613</v>
      </c>
      <c r="E254" s="73" t="s">
        <v>47</v>
      </c>
      <c r="F254" s="156" t="s">
        <v>31</v>
      </c>
      <c r="G254" s="72"/>
      <c r="H254" s="72"/>
      <c r="I254" s="72"/>
      <c r="J254" s="72"/>
      <c r="K254" s="72"/>
      <c r="L254" s="72"/>
      <c r="M254" s="72"/>
      <c r="N254" s="72">
        <v>0.17</v>
      </c>
      <c r="O254" s="72">
        <v>0.17</v>
      </c>
      <c r="P254" s="72">
        <v>0.17</v>
      </c>
      <c r="Q254" s="76" t="s">
        <v>83</v>
      </c>
      <c r="R254" s="76" t="s">
        <v>83</v>
      </c>
    </row>
    <row r="255" spans="1:18" s="78" customFormat="1" ht="13.2" outlineLevel="1" x14ac:dyDescent="0.25">
      <c r="A255" s="75" t="s">
        <v>1896</v>
      </c>
      <c r="B255" s="33" t="s">
        <v>1614</v>
      </c>
      <c r="C255" s="34" t="s">
        <v>1399</v>
      </c>
      <c r="D255" s="29" t="s">
        <v>1615</v>
      </c>
      <c r="E255" s="73" t="s">
        <v>47</v>
      </c>
      <c r="F255" s="156" t="s">
        <v>31</v>
      </c>
      <c r="G255" s="72">
        <v>0.24</v>
      </c>
      <c r="H255" s="72">
        <v>0.24</v>
      </c>
      <c r="I255" s="72">
        <v>0.24</v>
      </c>
      <c r="J255" s="72">
        <v>0.24</v>
      </c>
      <c r="K255" s="72">
        <v>0.24</v>
      </c>
      <c r="L255" s="72">
        <v>0.24</v>
      </c>
      <c r="M255" s="72">
        <v>0.24</v>
      </c>
      <c r="N255" s="72">
        <v>0.24</v>
      </c>
      <c r="O255" s="72">
        <v>0.24</v>
      </c>
      <c r="P255" s="72">
        <v>0.24</v>
      </c>
      <c r="Q255" s="76" t="s">
        <v>83</v>
      </c>
      <c r="R255" s="76" t="s">
        <v>83</v>
      </c>
    </row>
    <row r="256" spans="1:18" s="78" customFormat="1" ht="26.4" outlineLevel="1" x14ac:dyDescent="0.25">
      <c r="A256" s="75" t="s">
        <v>1897</v>
      </c>
      <c r="B256" s="33" t="s">
        <v>1616</v>
      </c>
      <c r="C256" s="34" t="s">
        <v>1399</v>
      </c>
      <c r="D256" s="29" t="s">
        <v>1617</v>
      </c>
      <c r="E256" s="73" t="s">
        <v>47</v>
      </c>
      <c r="F256" s="156" t="s">
        <v>31</v>
      </c>
      <c r="G256" s="72"/>
      <c r="H256" s="72"/>
      <c r="I256" s="72"/>
      <c r="J256" s="72"/>
      <c r="K256" s="72"/>
      <c r="L256" s="72">
        <v>0.15</v>
      </c>
      <c r="M256" s="72">
        <v>0.15</v>
      </c>
      <c r="N256" s="72">
        <v>0.15</v>
      </c>
      <c r="O256" s="72">
        <v>0.15</v>
      </c>
      <c r="P256" s="72">
        <v>0.15</v>
      </c>
      <c r="Q256" s="76" t="s">
        <v>83</v>
      </c>
      <c r="R256" s="76" t="s">
        <v>83</v>
      </c>
    </row>
    <row r="257" spans="1:18" s="78" customFormat="1" ht="92.4" outlineLevel="1" x14ac:dyDescent="0.25">
      <c r="A257" s="75" t="s">
        <v>1898</v>
      </c>
      <c r="B257" s="33" t="s">
        <v>1867</v>
      </c>
      <c r="C257" s="34" t="s">
        <v>1392</v>
      </c>
      <c r="D257" s="29" t="s">
        <v>1868</v>
      </c>
      <c r="E257" s="73" t="s">
        <v>47</v>
      </c>
      <c r="F257" s="156" t="s">
        <v>31</v>
      </c>
      <c r="G257" s="72">
        <v>0.28999999999999998</v>
      </c>
      <c r="H257" s="72">
        <v>0.28999999999999998</v>
      </c>
      <c r="I257" s="72">
        <v>0.28999999999999998</v>
      </c>
      <c r="J257" s="72">
        <v>0.28999999999999998</v>
      </c>
      <c r="K257" s="72">
        <v>0.28999999999999998</v>
      </c>
      <c r="L257" s="72">
        <v>0.28999999999999998</v>
      </c>
      <c r="M257" s="72">
        <v>0.28999999999999998</v>
      </c>
      <c r="N257" s="72">
        <v>0.28999999999999998</v>
      </c>
      <c r="O257" s="72">
        <v>0.28999999999999998</v>
      </c>
      <c r="P257" s="72">
        <v>0.28999999999999998</v>
      </c>
      <c r="Q257" s="76" t="s">
        <v>83</v>
      </c>
      <c r="R257" s="76" t="s">
        <v>83</v>
      </c>
    </row>
    <row r="258" spans="1:18" s="78" customFormat="1" ht="158.4" outlineLevel="1" x14ac:dyDescent="0.25">
      <c r="A258" s="75" t="s">
        <v>1899</v>
      </c>
      <c r="B258" s="33" t="s">
        <v>1869</v>
      </c>
      <c r="C258" s="34" t="s">
        <v>1392</v>
      </c>
      <c r="D258" s="29" t="s">
        <v>1870</v>
      </c>
      <c r="E258" s="73" t="s">
        <v>47</v>
      </c>
      <c r="F258" s="156" t="s">
        <v>31</v>
      </c>
      <c r="G258" s="72"/>
      <c r="H258" s="72"/>
      <c r="I258" s="72"/>
      <c r="J258" s="72"/>
      <c r="K258" s="72"/>
      <c r="L258" s="72">
        <v>0.63</v>
      </c>
      <c r="M258" s="72">
        <v>0.63</v>
      </c>
      <c r="N258" s="72">
        <v>0.63</v>
      </c>
      <c r="O258" s="72">
        <v>0.63</v>
      </c>
      <c r="P258" s="72">
        <v>0.63</v>
      </c>
      <c r="Q258" s="76" t="s">
        <v>83</v>
      </c>
      <c r="R258" s="76" t="s">
        <v>83</v>
      </c>
    </row>
    <row r="259" spans="1:18" s="78" customFormat="1" ht="184.8" outlineLevel="1" x14ac:dyDescent="0.25">
      <c r="A259" s="75" t="s">
        <v>1900</v>
      </c>
      <c r="B259" s="33" t="s">
        <v>1871</v>
      </c>
      <c r="C259" s="34" t="s">
        <v>1392</v>
      </c>
      <c r="D259" s="29" t="s">
        <v>1872</v>
      </c>
      <c r="E259" s="75" t="s">
        <v>47</v>
      </c>
      <c r="F259" s="73" t="s">
        <v>28</v>
      </c>
      <c r="G259" s="72"/>
      <c r="H259" s="72"/>
      <c r="I259" s="72"/>
      <c r="J259" s="72"/>
      <c r="K259" s="72"/>
      <c r="L259" s="72">
        <v>0.26</v>
      </c>
      <c r="M259" s="72">
        <v>0.26</v>
      </c>
      <c r="N259" s="72">
        <v>0.26</v>
      </c>
      <c r="O259" s="72">
        <v>0.26</v>
      </c>
      <c r="P259" s="72">
        <v>0.26</v>
      </c>
      <c r="Q259" s="76" t="s">
        <v>83</v>
      </c>
      <c r="R259" s="76" t="s">
        <v>83</v>
      </c>
    </row>
    <row r="260" spans="1:18" s="78" customFormat="1" ht="13.2" outlineLevel="1" x14ac:dyDescent="0.25">
      <c r="A260" s="75" t="s">
        <v>1901</v>
      </c>
      <c r="B260" s="33" t="s">
        <v>1873</v>
      </c>
      <c r="C260" s="34" t="s">
        <v>1874</v>
      </c>
      <c r="D260" s="29" t="s">
        <v>1596</v>
      </c>
      <c r="E260" s="75" t="s">
        <v>47</v>
      </c>
      <c r="F260" s="73" t="s">
        <v>28</v>
      </c>
      <c r="G260" s="72"/>
      <c r="H260" s="72"/>
      <c r="I260" s="72"/>
      <c r="J260" s="72"/>
      <c r="K260" s="72"/>
      <c r="L260" s="72"/>
      <c r="M260" s="72">
        <v>0.04</v>
      </c>
      <c r="N260" s="72">
        <v>0.04</v>
      </c>
      <c r="O260" s="72">
        <v>0.04</v>
      </c>
      <c r="P260" s="72">
        <v>0.04</v>
      </c>
      <c r="Q260" s="76" t="s">
        <v>83</v>
      </c>
      <c r="R260" s="76" t="s">
        <v>83</v>
      </c>
    </row>
    <row r="261" spans="1:18" s="78" customFormat="1" ht="13.2" outlineLevel="1" x14ac:dyDescent="0.25">
      <c r="A261" s="75" t="s">
        <v>2126</v>
      </c>
      <c r="B261" s="26" t="s">
        <v>155</v>
      </c>
      <c r="C261" s="26" t="s">
        <v>173</v>
      </c>
      <c r="D261" s="75" t="s">
        <v>169</v>
      </c>
      <c r="E261" s="75" t="s">
        <v>47</v>
      </c>
      <c r="F261" s="156" t="s">
        <v>31</v>
      </c>
      <c r="G261" s="97">
        <v>0.2</v>
      </c>
      <c r="H261" s="97">
        <v>0.2</v>
      </c>
      <c r="I261" s="97">
        <v>0.2</v>
      </c>
      <c r="J261" s="97">
        <v>0.2</v>
      </c>
      <c r="K261" s="97">
        <v>0.2</v>
      </c>
      <c r="L261" s="97">
        <v>0.2</v>
      </c>
      <c r="M261" s="97">
        <v>0.2</v>
      </c>
      <c r="N261" s="97">
        <v>0.2</v>
      </c>
      <c r="O261" s="97">
        <v>0.2</v>
      </c>
      <c r="P261" s="97">
        <v>0.2</v>
      </c>
      <c r="Q261" s="75" t="s">
        <v>177</v>
      </c>
      <c r="R261" s="75" t="s">
        <v>177</v>
      </c>
    </row>
    <row r="262" spans="1:18" s="78" customFormat="1" ht="13.2" outlineLevel="1" x14ac:dyDescent="0.25">
      <c r="A262" s="75" t="s">
        <v>2127</v>
      </c>
      <c r="B262" s="26" t="s">
        <v>155</v>
      </c>
      <c r="C262" s="26" t="s">
        <v>173</v>
      </c>
      <c r="D262" s="75" t="s">
        <v>174</v>
      </c>
      <c r="E262" s="75" t="s">
        <v>47</v>
      </c>
      <c r="F262" s="156" t="s">
        <v>31</v>
      </c>
      <c r="G262" s="97"/>
      <c r="H262" s="97"/>
      <c r="I262" s="97"/>
      <c r="J262" s="97">
        <v>0.3</v>
      </c>
      <c r="K262" s="97">
        <v>0.3</v>
      </c>
      <c r="L262" s="97">
        <v>0.3</v>
      </c>
      <c r="M262" s="97">
        <v>0.3</v>
      </c>
      <c r="N262" s="97">
        <v>0.3</v>
      </c>
      <c r="O262" s="97">
        <v>0.3</v>
      </c>
      <c r="P262" s="97">
        <v>0.3</v>
      </c>
      <c r="Q262" s="75" t="s">
        <v>177</v>
      </c>
      <c r="R262" s="75" t="s">
        <v>177</v>
      </c>
    </row>
    <row r="263" spans="1:18" s="78" customFormat="1" ht="13.2" outlineLevel="1" x14ac:dyDescent="0.25">
      <c r="A263" s="75" t="s">
        <v>2128</v>
      </c>
      <c r="B263" s="26" t="s">
        <v>157</v>
      </c>
      <c r="C263" s="26" t="s">
        <v>173</v>
      </c>
      <c r="D263" s="75" t="s">
        <v>175</v>
      </c>
      <c r="E263" s="75" t="s">
        <v>47</v>
      </c>
      <c r="F263" s="156" t="s">
        <v>31</v>
      </c>
      <c r="G263" s="97"/>
      <c r="H263" s="97"/>
      <c r="I263" s="97"/>
      <c r="J263" s="97"/>
      <c r="K263" s="97"/>
      <c r="L263" s="97"/>
      <c r="M263" s="97"/>
      <c r="N263" s="97"/>
      <c r="O263" s="97">
        <v>7.7</v>
      </c>
      <c r="P263" s="97">
        <v>7.7</v>
      </c>
      <c r="Q263" s="75" t="s">
        <v>177</v>
      </c>
      <c r="R263" s="75" t="s">
        <v>177</v>
      </c>
    </row>
    <row r="264" spans="1:18" s="23" customFormat="1" ht="13.2" outlineLevel="1" x14ac:dyDescent="0.25">
      <c r="A264" s="75" t="s">
        <v>2129</v>
      </c>
      <c r="B264" s="26" t="s">
        <v>157</v>
      </c>
      <c r="C264" s="26" t="s">
        <v>173</v>
      </c>
      <c r="D264" s="75" t="s">
        <v>176</v>
      </c>
      <c r="E264" s="75" t="s">
        <v>47</v>
      </c>
      <c r="F264" s="156" t="s">
        <v>31</v>
      </c>
      <c r="G264" s="97"/>
      <c r="H264" s="97"/>
      <c r="I264" s="97"/>
      <c r="J264" s="97"/>
      <c r="K264" s="97"/>
      <c r="L264" s="97"/>
      <c r="M264" s="97"/>
      <c r="N264" s="97"/>
      <c r="O264" s="97"/>
      <c r="P264" s="97">
        <v>6.8</v>
      </c>
      <c r="Q264" s="75" t="s">
        <v>177</v>
      </c>
      <c r="R264" s="75" t="s">
        <v>177</v>
      </c>
    </row>
    <row r="265" spans="1:18" s="23" customFormat="1" ht="13.2" outlineLevel="1" x14ac:dyDescent="0.25">
      <c r="A265" s="75" t="s">
        <v>2130</v>
      </c>
      <c r="B265" s="26" t="s">
        <v>155</v>
      </c>
      <c r="C265" s="26" t="s">
        <v>168</v>
      </c>
      <c r="D265" s="75" t="s">
        <v>169</v>
      </c>
      <c r="E265" s="75" t="s">
        <v>47</v>
      </c>
      <c r="F265" s="156" t="s">
        <v>31</v>
      </c>
      <c r="G265" s="97"/>
      <c r="H265" s="97">
        <v>0.5</v>
      </c>
      <c r="I265" s="97">
        <v>0.5</v>
      </c>
      <c r="J265" s="97">
        <v>0.5</v>
      </c>
      <c r="K265" s="97">
        <v>0.5</v>
      </c>
      <c r="L265" s="97">
        <v>0.5</v>
      </c>
      <c r="M265" s="97">
        <v>0.5</v>
      </c>
      <c r="N265" s="97">
        <v>0.5</v>
      </c>
      <c r="O265" s="97">
        <v>0.5</v>
      </c>
      <c r="P265" s="97">
        <v>0.5</v>
      </c>
      <c r="Q265" s="75" t="s">
        <v>177</v>
      </c>
      <c r="R265" s="75" t="s">
        <v>177</v>
      </c>
    </row>
    <row r="266" spans="1:18" s="23" customFormat="1" ht="13.2" outlineLevel="1" x14ac:dyDescent="0.25">
      <c r="A266" s="75" t="s">
        <v>2131</v>
      </c>
      <c r="B266" s="26" t="s">
        <v>156</v>
      </c>
      <c r="C266" s="26" t="s">
        <v>168</v>
      </c>
      <c r="D266" s="75" t="s">
        <v>170</v>
      </c>
      <c r="E266" s="75" t="s">
        <v>47</v>
      </c>
      <c r="F266" s="156" t="s">
        <v>31</v>
      </c>
      <c r="G266" s="97"/>
      <c r="H266" s="97"/>
      <c r="I266" s="97"/>
      <c r="J266" s="97"/>
      <c r="K266" s="97">
        <v>2.2999999999999998</v>
      </c>
      <c r="L266" s="97">
        <v>2.2999999999999998</v>
      </c>
      <c r="M266" s="97">
        <v>2.2999999999999998</v>
      </c>
      <c r="N266" s="97">
        <v>2.2999999999999998</v>
      </c>
      <c r="O266" s="97">
        <v>2.2999999999999998</v>
      </c>
      <c r="P266" s="97">
        <v>2.2999999999999998</v>
      </c>
      <c r="Q266" s="75" t="s">
        <v>177</v>
      </c>
      <c r="R266" s="75" t="s">
        <v>177</v>
      </c>
    </row>
    <row r="267" spans="1:18" s="23" customFormat="1" ht="13.2" outlineLevel="1" x14ac:dyDescent="0.25">
      <c r="A267" s="75" t="s">
        <v>2132</v>
      </c>
      <c r="B267" s="26" t="s">
        <v>157</v>
      </c>
      <c r="C267" s="26" t="s">
        <v>168</v>
      </c>
      <c r="D267" s="75" t="s">
        <v>172</v>
      </c>
      <c r="E267" s="73" t="s">
        <v>171</v>
      </c>
      <c r="F267" s="156" t="s">
        <v>31</v>
      </c>
      <c r="G267" s="97"/>
      <c r="H267" s="97"/>
      <c r="I267" s="97"/>
      <c r="J267" s="97"/>
      <c r="K267" s="97"/>
      <c r="L267" s="97"/>
      <c r="M267" s="97"/>
      <c r="N267" s="97"/>
      <c r="O267" s="97">
        <v>6.3</v>
      </c>
      <c r="P267" s="97">
        <v>6.3</v>
      </c>
      <c r="Q267" s="75" t="s">
        <v>177</v>
      </c>
      <c r="R267" s="75" t="s">
        <v>177</v>
      </c>
    </row>
    <row r="268" spans="1:18" s="23" customFormat="1" ht="13.2" outlineLevel="1" x14ac:dyDescent="0.25">
      <c r="A268" s="75" t="s">
        <v>2133</v>
      </c>
      <c r="B268" s="26" t="s">
        <v>2116</v>
      </c>
      <c r="C268" s="26" t="s">
        <v>168</v>
      </c>
      <c r="D268" s="75" t="s">
        <v>2115</v>
      </c>
      <c r="E268" s="73" t="s">
        <v>171</v>
      </c>
      <c r="F268" s="156" t="s">
        <v>31</v>
      </c>
      <c r="G268" s="97"/>
      <c r="H268" s="97"/>
      <c r="I268" s="97"/>
      <c r="J268" s="97"/>
      <c r="K268" s="97"/>
      <c r="L268" s="97"/>
      <c r="M268" s="97"/>
      <c r="N268" s="97"/>
      <c r="O268" s="97"/>
      <c r="P268" s="97">
        <v>2.2000000000000002</v>
      </c>
      <c r="Q268" s="75" t="s">
        <v>177</v>
      </c>
      <c r="R268" s="75" t="s">
        <v>177</v>
      </c>
    </row>
    <row r="269" spans="1:18" s="21" customFormat="1" ht="13.2" x14ac:dyDescent="0.25">
      <c r="A269" s="141" t="s">
        <v>27</v>
      </c>
      <c r="B269" s="141"/>
      <c r="C269" s="141"/>
      <c r="D269" s="141"/>
      <c r="E269" s="141"/>
      <c r="F269" s="73" t="s">
        <v>28</v>
      </c>
      <c r="G269" s="97">
        <f>G203+G205+G208+G209+G210+G212+G236+G238+G246+G247+G259+G260</f>
        <v>2.2400000000000002</v>
      </c>
      <c r="H269" s="97">
        <f t="shared" ref="H269:P269" si="13">H203+H205+H208+H209+H210+H212+H236+H238+H246+H247+H259+H260</f>
        <v>2.2400000000000002</v>
      </c>
      <c r="I269" s="97">
        <f t="shared" si="13"/>
        <v>2.9400000000000004</v>
      </c>
      <c r="J269" s="97">
        <f t="shared" si="13"/>
        <v>4.2700000000000005</v>
      </c>
      <c r="K269" s="97">
        <f t="shared" si="13"/>
        <v>7.62</v>
      </c>
      <c r="L269" s="97">
        <f t="shared" si="13"/>
        <v>7.88</v>
      </c>
      <c r="M269" s="97">
        <f t="shared" si="13"/>
        <v>7.92</v>
      </c>
      <c r="N269" s="97">
        <f t="shared" si="13"/>
        <v>7.92</v>
      </c>
      <c r="O269" s="97">
        <f t="shared" si="13"/>
        <v>7.92</v>
      </c>
      <c r="P269" s="97">
        <f t="shared" si="13"/>
        <v>8.1</v>
      </c>
      <c r="Q269" s="20"/>
      <c r="R269" s="20"/>
    </row>
    <row r="270" spans="1:18" s="21" customFormat="1" ht="13.2" x14ac:dyDescent="0.25">
      <c r="A270" s="141"/>
      <c r="B270" s="141"/>
      <c r="C270" s="141"/>
      <c r="D270" s="141"/>
      <c r="E270" s="141"/>
      <c r="F270" s="73" t="s">
        <v>31</v>
      </c>
      <c r="G270" s="97">
        <f>G200+G201+G202+G204+G206+G207+G211+G213+G214+G215+G216+G217+G218+G219+G220+G221+G222+G223+G224+G225+G226+G227+G228+G229+G230+G231+G232+G233+G234+G235+G237+G239+G240+G241+G242+G243+G244+G245+G248+G249+G250+G251+G252+G253+G254+G255+G256+G257+G258+G261+G262+G263+G264+G265+G266+G267+G268</f>
        <v>9.8670000000000009</v>
      </c>
      <c r="H270" s="97">
        <f t="shared" ref="H270:P270" si="14">H200+H201+H202+H204+H206+H207+H211+H213+H214+H215+H216+H217+H218+H219+H220+H221+H222+H223+H224+H225+H226+H227+H228+H229+H230+H231+H232+H233+H234+H235+H237+H239+H240+H241+H242+H243+H244+H245+H248+H249+H250+H251+H252+H253+H254+H255+H256+H257+H258+H261+H262+H263+H264+H265+H266+H267+H268</f>
        <v>10.517000000000001</v>
      </c>
      <c r="I270" s="97">
        <f t="shared" si="14"/>
        <v>13.687000000000001</v>
      </c>
      <c r="J270" s="97">
        <f t="shared" si="14"/>
        <v>17.865999999999996</v>
      </c>
      <c r="K270" s="97">
        <f t="shared" si="14"/>
        <v>29.765999999999995</v>
      </c>
      <c r="L270" s="97">
        <f t="shared" si="14"/>
        <v>35.475999999999992</v>
      </c>
      <c r="M270" s="97">
        <f t="shared" si="14"/>
        <v>41.115999999999993</v>
      </c>
      <c r="N270" s="97">
        <f t="shared" si="14"/>
        <v>43.355999999999995</v>
      </c>
      <c r="O270" s="97">
        <f t="shared" si="14"/>
        <v>57.355999999999995</v>
      </c>
      <c r="P270" s="97">
        <f t="shared" si="14"/>
        <v>80.991</v>
      </c>
      <c r="Q270" s="20"/>
      <c r="R270" s="20"/>
    </row>
    <row r="271" spans="1:18" s="21" customFormat="1" ht="13.2" x14ac:dyDescent="0.25">
      <c r="A271" s="141"/>
      <c r="B271" s="141"/>
      <c r="C271" s="141"/>
      <c r="D271" s="141"/>
      <c r="E271" s="141"/>
      <c r="F271" s="73" t="s">
        <v>32</v>
      </c>
      <c r="G271" s="97">
        <v>0</v>
      </c>
      <c r="H271" s="97">
        <v>0</v>
      </c>
      <c r="I271" s="97">
        <v>0</v>
      </c>
      <c r="J271" s="97">
        <v>0</v>
      </c>
      <c r="K271" s="97">
        <v>0</v>
      </c>
      <c r="L271" s="97">
        <v>0</v>
      </c>
      <c r="M271" s="97">
        <v>0</v>
      </c>
      <c r="N271" s="97">
        <v>0</v>
      </c>
      <c r="O271" s="97">
        <v>0</v>
      </c>
      <c r="P271" s="97">
        <v>0</v>
      </c>
      <c r="Q271" s="20"/>
      <c r="R271" s="20"/>
    </row>
    <row r="272" spans="1:18" s="21" customFormat="1" ht="13.2" x14ac:dyDescent="0.25">
      <c r="A272" s="141"/>
      <c r="B272" s="141"/>
      <c r="C272" s="141"/>
      <c r="D272" s="141"/>
      <c r="E272" s="141"/>
      <c r="F272" s="73" t="s">
        <v>23</v>
      </c>
      <c r="G272" s="97">
        <f t="shared" ref="G272:P272" si="15">SUM(G200:G268)</f>
        <v>12.106999999999999</v>
      </c>
      <c r="H272" s="97">
        <f t="shared" si="15"/>
        <v>12.757</v>
      </c>
      <c r="I272" s="97">
        <f t="shared" si="15"/>
        <v>16.626999999999999</v>
      </c>
      <c r="J272" s="97">
        <f t="shared" si="15"/>
        <v>22.135999999999992</v>
      </c>
      <c r="K272" s="97">
        <f t="shared" si="15"/>
        <v>37.385999999999989</v>
      </c>
      <c r="L272" s="97">
        <f t="shared" si="15"/>
        <v>43.35599999999998</v>
      </c>
      <c r="M272" s="97">
        <f t="shared" si="15"/>
        <v>49.03599999999998</v>
      </c>
      <c r="N272" s="97">
        <f t="shared" si="15"/>
        <v>51.275999999999982</v>
      </c>
      <c r="O272" s="97">
        <f t="shared" si="15"/>
        <v>65.275999999999982</v>
      </c>
      <c r="P272" s="97">
        <f t="shared" si="15"/>
        <v>89.09099999999998</v>
      </c>
      <c r="Q272" s="20"/>
      <c r="R272" s="20"/>
    </row>
    <row r="273" spans="1:18" s="21" customFormat="1" ht="13.2" x14ac:dyDescent="0.25">
      <c r="A273" s="141"/>
      <c r="B273" s="141"/>
      <c r="C273" s="141"/>
      <c r="D273" s="141"/>
      <c r="E273" s="141"/>
      <c r="F273" s="73" t="s">
        <v>24</v>
      </c>
      <c r="G273" s="97">
        <v>0</v>
      </c>
      <c r="H273" s="97">
        <v>0</v>
      </c>
      <c r="I273" s="97">
        <v>0</v>
      </c>
      <c r="J273" s="97">
        <v>0</v>
      </c>
      <c r="K273" s="97">
        <v>0</v>
      </c>
      <c r="L273" s="97">
        <v>0</v>
      </c>
      <c r="M273" s="97">
        <v>0</v>
      </c>
      <c r="N273" s="97">
        <v>0</v>
      </c>
      <c r="O273" s="97">
        <v>0</v>
      </c>
      <c r="P273" s="97">
        <v>0</v>
      </c>
      <c r="Q273" s="20"/>
      <c r="R273" s="20"/>
    </row>
    <row r="274" spans="1:18" s="55" customFormat="1" ht="38.4" customHeight="1" x14ac:dyDescent="0.25">
      <c r="A274" s="63">
        <v>5</v>
      </c>
      <c r="B274" s="142" t="s">
        <v>38</v>
      </c>
      <c r="C274" s="142"/>
      <c r="D274" s="142"/>
      <c r="E274" s="142"/>
      <c r="F274" s="142"/>
      <c r="G274" s="142"/>
      <c r="H274" s="142"/>
      <c r="I274" s="142"/>
      <c r="J274" s="142"/>
      <c r="K274" s="142"/>
      <c r="L274" s="142"/>
      <c r="M274" s="142"/>
      <c r="N274" s="142"/>
      <c r="O274" s="142"/>
      <c r="P274" s="142"/>
      <c r="Q274" s="119"/>
      <c r="R274" s="60"/>
    </row>
    <row r="275" spans="1:18" s="21" customFormat="1" ht="26.4" x14ac:dyDescent="0.25">
      <c r="A275" s="75" t="s">
        <v>151</v>
      </c>
      <c r="B275" s="62" t="s">
        <v>146</v>
      </c>
      <c r="C275" s="62" t="s">
        <v>143</v>
      </c>
      <c r="D275" s="31" t="s">
        <v>144</v>
      </c>
      <c r="E275" s="75" t="s">
        <v>47</v>
      </c>
      <c r="F275" s="156" t="s">
        <v>31</v>
      </c>
      <c r="G275" s="97">
        <v>4</v>
      </c>
      <c r="H275" s="97">
        <v>4</v>
      </c>
      <c r="I275" s="97">
        <v>4</v>
      </c>
      <c r="J275" s="97">
        <v>4</v>
      </c>
      <c r="K275" s="97">
        <v>4</v>
      </c>
      <c r="L275" s="97">
        <v>4</v>
      </c>
      <c r="M275" s="97">
        <v>4</v>
      </c>
      <c r="N275" s="97">
        <v>4</v>
      </c>
      <c r="O275" s="97">
        <v>4</v>
      </c>
      <c r="P275" s="97">
        <v>4</v>
      </c>
      <c r="Q275" s="75" t="s">
        <v>142</v>
      </c>
      <c r="R275" s="75" t="s">
        <v>142</v>
      </c>
    </row>
    <row r="276" spans="1:18" s="21" customFormat="1" ht="26.4" x14ac:dyDescent="0.25">
      <c r="A276" s="75" t="s">
        <v>152</v>
      </c>
      <c r="B276" s="26" t="s">
        <v>147</v>
      </c>
      <c r="C276" s="26" t="s">
        <v>143</v>
      </c>
      <c r="D276" s="75" t="s">
        <v>145</v>
      </c>
      <c r="E276" s="75" t="s">
        <v>47</v>
      </c>
      <c r="F276" s="156" t="s">
        <v>31</v>
      </c>
      <c r="G276" s="97"/>
      <c r="H276" s="97"/>
      <c r="I276" s="97"/>
      <c r="J276" s="97"/>
      <c r="K276" s="97"/>
      <c r="L276" s="97">
        <v>4</v>
      </c>
      <c r="M276" s="97">
        <v>4</v>
      </c>
      <c r="N276" s="97">
        <v>4</v>
      </c>
      <c r="O276" s="97">
        <v>4</v>
      </c>
      <c r="P276" s="97">
        <v>4</v>
      </c>
      <c r="Q276" s="75" t="s">
        <v>142</v>
      </c>
      <c r="R276" s="75" t="s">
        <v>142</v>
      </c>
    </row>
    <row r="277" spans="1:18" s="21" customFormat="1" ht="39.6" x14ac:dyDescent="0.25">
      <c r="A277" s="75" t="s">
        <v>182</v>
      </c>
      <c r="B277" s="26" t="s">
        <v>1363</v>
      </c>
      <c r="C277" s="26" t="s">
        <v>168</v>
      </c>
      <c r="D277" s="75" t="s">
        <v>1380</v>
      </c>
      <c r="E277" s="75" t="s">
        <v>47</v>
      </c>
      <c r="F277" s="156" t="s">
        <v>31</v>
      </c>
      <c r="G277" s="97"/>
      <c r="H277" s="97"/>
      <c r="I277" s="97"/>
      <c r="J277" s="97"/>
      <c r="K277" s="97">
        <v>1.36</v>
      </c>
      <c r="L277" s="97">
        <v>1.36</v>
      </c>
      <c r="M277" s="97">
        <v>1.36</v>
      </c>
      <c r="N277" s="97">
        <v>1.36</v>
      </c>
      <c r="O277" s="97">
        <v>1.36</v>
      </c>
      <c r="P277" s="97">
        <v>1.36</v>
      </c>
      <c r="Q277" s="75" t="s">
        <v>177</v>
      </c>
      <c r="R277" s="28" t="s">
        <v>1318</v>
      </c>
    </row>
    <row r="278" spans="1:18" s="21" customFormat="1" ht="72" x14ac:dyDescent="0.25">
      <c r="A278" s="75" t="s">
        <v>183</v>
      </c>
      <c r="B278" s="102" t="s">
        <v>1364</v>
      </c>
      <c r="C278" s="26" t="s">
        <v>1395</v>
      </c>
      <c r="D278" s="75" t="s">
        <v>1381</v>
      </c>
      <c r="E278" s="75" t="s">
        <v>47</v>
      </c>
      <c r="F278" s="156" t="s">
        <v>31</v>
      </c>
      <c r="G278" s="97"/>
      <c r="H278" s="97"/>
      <c r="I278" s="97"/>
      <c r="J278" s="97"/>
      <c r="K278" s="97">
        <v>0.93</v>
      </c>
      <c r="L278" s="97">
        <v>0.93</v>
      </c>
      <c r="M278" s="97">
        <v>0.93</v>
      </c>
      <c r="N278" s="97">
        <v>0.93</v>
      </c>
      <c r="O278" s="97">
        <v>0.93</v>
      </c>
      <c r="P278" s="97">
        <v>0.93</v>
      </c>
      <c r="Q278" s="73" t="s">
        <v>83</v>
      </c>
      <c r="R278" s="28" t="s">
        <v>1318</v>
      </c>
    </row>
    <row r="279" spans="1:18" s="21" customFormat="1" ht="52.8" x14ac:dyDescent="0.25">
      <c r="A279" s="75" t="s">
        <v>184</v>
      </c>
      <c r="B279" s="26" t="s">
        <v>1365</v>
      </c>
      <c r="C279" s="26" t="s">
        <v>1395</v>
      </c>
      <c r="D279" s="75" t="s">
        <v>1382</v>
      </c>
      <c r="E279" s="75" t="s">
        <v>47</v>
      </c>
      <c r="F279" s="156" t="s">
        <v>31</v>
      </c>
      <c r="G279" s="97"/>
      <c r="H279" s="97"/>
      <c r="I279" s="97"/>
      <c r="J279" s="97"/>
      <c r="K279" s="97">
        <v>1.28</v>
      </c>
      <c r="L279" s="97">
        <v>1.28</v>
      </c>
      <c r="M279" s="97">
        <v>1.28</v>
      </c>
      <c r="N279" s="97">
        <v>1.28</v>
      </c>
      <c r="O279" s="97">
        <v>1.28</v>
      </c>
      <c r="P279" s="97">
        <v>1.28</v>
      </c>
      <c r="Q279" s="73" t="s">
        <v>83</v>
      </c>
      <c r="R279" s="28" t="s">
        <v>1318</v>
      </c>
    </row>
    <row r="280" spans="1:18" s="21" customFormat="1" ht="39.6" x14ac:dyDescent="0.25">
      <c r="A280" s="75" t="s">
        <v>185</v>
      </c>
      <c r="B280" s="26" t="s">
        <v>1400</v>
      </c>
      <c r="C280" s="26" t="s">
        <v>1395</v>
      </c>
      <c r="D280" s="75" t="s">
        <v>1405</v>
      </c>
      <c r="E280" s="75" t="s">
        <v>47</v>
      </c>
      <c r="F280" s="156" t="s">
        <v>31</v>
      </c>
      <c r="G280" s="97"/>
      <c r="H280" s="97"/>
      <c r="I280" s="97"/>
      <c r="J280" s="97"/>
      <c r="K280" s="97"/>
      <c r="L280" s="97"/>
      <c r="M280" s="97"/>
      <c r="N280" s="97"/>
      <c r="O280" s="97"/>
      <c r="P280" s="97">
        <v>0.96499999999999997</v>
      </c>
      <c r="Q280" s="73" t="s">
        <v>83</v>
      </c>
      <c r="R280" s="28" t="s">
        <v>1318</v>
      </c>
    </row>
    <row r="281" spans="1:18" s="21" customFormat="1" ht="66" x14ac:dyDescent="0.25">
      <c r="A281" s="75" t="s">
        <v>186</v>
      </c>
      <c r="B281" s="26" t="s">
        <v>1366</v>
      </c>
      <c r="C281" s="26" t="s">
        <v>1396</v>
      </c>
      <c r="D281" s="75" t="s">
        <v>1383</v>
      </c>
      <c r="E281" s="75" t="s">
        <v>47</v>
      </c>
      <c r="F281" s="156" t="s">
        <v>31</v>
      </c>
      <c r="G281" s="97"/>
      <c r="H281" s="97"/>
      <c r="I281" s="97"/>
      <c r="J281" s="97">
        <v>2.34</v>
      </c>
      <c r="K281" s="97">
        <v>2.34</v>
      </c>
      <c r="L281" s="97">
        <v>2.34</v>
      </c>
      <c r="M281" s="97">
        <v>2.34</v>
      </c>
      <c r="N281" s="97">
        <v>2.34</v>
      </c>
      <c r="O281" s="97">
        <v>2.34</v>
      </c>
      <c r="P281" s="97">
        <v>2.34</v>
      </c>
      <c r="Q281" s="73" t="s">
        <v>83</v>
      </c>
      <c r="R281" s="28" t="s">
        <v>1318</v>
      </c>
    </row>
    <row r="282" spans="1:18" s="21" customFormat="1" ht="84" x14ac:dyDescent="0.25">
      <c r="A282" s="75" t="s">
        <v>187</v>
      </c>
      <c r="B282" s="102" t="s">
        <v>1367</v>
      </c>
      <c r="C282" s="26" t="s">
        <v>1396</v>
      </c>
      <c r="D282" s="75" t="s">
        <v>1384</v>
      </c>
      <c r="E282" s="75" t="s">
        <v>47</v>
      </c>
      <c r="F282" s="156" t="s">
        <v>31</v>
      </c>
      <c r="G282" s="97"/>
      <c r="H282" s="97"/>
      <c r="I282" s="97"/>
      <c r="J282" s="97"/>
      <c r="K282" s="97"/>
      <c r="L282" s="97">
        <v>0.68899999999999995</v>
      </c>
      <c r="M282" s="97">
        <v>0.68899999999999995</v>
      </c>
      <c r="N282" s="97">
        <v>0.68899999999999995</v>
      </c>
      <c r="O282" s="97">
        <v>0.68899999999999995</v>
      </c>
      <c r="P282" s="97">
        <v>0.79</v>
      </c>
      <c r="Q282" s="73" t="s">
        <v>83</v>
      </c>
      <c r="R282" s="28" t="s">
        <v>1318</v>
      </c>
    </row>
    <row r="283" spans="1:18" s="21" customFormat="1" ht="26.4" x14ac:dyDescent="0.25">
      <c r="A283" s="75" t="s">
        <v>188</v>
      </c>
      <c r="B283" s="26" t="s">
        <v>1368</v>
      </c>
      <c r="C283" s="26" t="s">
        <v>1396</v>
      </c>
      <c r="D283" s="75" t="s">
        <v>1385</v>
      </c>
      <c r="E283" s="75" t="s">
        <v>47</v>
      </c>
      <c r="F283" s="156" t="s">
        <v>31</v>
      </c>
      <c r="G283" s="97"/>
      <c r="H283" s="97"/>
      <c r="I283" s="97"/>
      <c r="J283" s="97"/>
      <c r="K283" s="97"/>
      <c r="L283" s="97"/>
      <c r="M283" s="97"/>
      <c r="N283" s="97">
        <v>1</v>
      </c>
      <c r="O283" s="97">
        <v>1</v>
      </c>
      <c r="P283" s="97">
        <v>1</v>
      </c>
      <c r="Q283" s="73" t="s">
        <v>83</v>
      </c>
      <c r="R283" s="28" t="s">
        <v>1318</v>
      </c>
    </row>
    <row r="284" spans="1:18" s="21" customFormat="1" ht="72" x14ac:dyDescent="0.25">
      <c r="A284" s="75" t="s">
        <v>189</v>
      </c>
      <c r="B284" s="102" t="s">
        <v>1369</v>
      </c>
      <c r="C284" s="26" t="s">
        <v>1396</v>
      </c>
      <c r="D284" s="75" t="s">
        <v>1386</v>
      </c>
      <c r="E284" s="75" t="s">
        <v>47</v>
      </c>
      <c r="F284" s="156" t="s">
        <v>31</v>
      </c>
      <c r="G284" s="97"/>
      <c r="H284" s="97"/>
      <c r="I284" s="97"/>
      <c r="J284" s="97"/>
      <c r="K284" s="97"/>
      <c r="L284" s="97"/>
      <c r="M284" s="97">
        <v>2.64</v>
      </c>
      <c r="N284" s="97">
        <v>2.64</v>
      </c>
      <c r="O284" s="97">
        <v>2.64</v>
      </c>
      <c r="P284" s="97">
        <v>2.64</v>
      </c>
      <c r="Q284" s="73" t="s">
        <v>83</v>
      </c>
      <c r="R284" s="28" t="s">
        <v>1318</v>
      </c>
    </row>
    <row r="285" spans="1:18" s="21" customFormat="1" ht="79.2" x14ac:dyDescent="0.25">
      <c r="A285" s="75" t="s">
        <v>190</v>
      </c>
      <c r="B285" s="26" t="s">
        <v>1370</v>
      </c>
      <c r="C285" s="26" t="s">
        <v>1397</v>
      </c>
      <c r="D285" s="75" t="s">
        <v>1387</v>
      </c>
      <c r="E285" s="75" t="s">
        <v>47</v>
      </c>
      <c r="F285" s="156" t="s">
        <v>31</v>
      </c>
      <c r="G285" s="97">
        <v>1.25</v>
      </c>
      <c r="H285" s="97">
        <v>1.25</v>
      </c>
      <c r="I285" s="97">
        <v>1.25</v>
      </c>
      <c r="J285" s="97">
        <v>1.25</v>
      </c>
      <c r="K285" s="97">
        <v>1.25</v>
      </c>
      <c r="L285" s="97">
        <v>1.25</v>
      </c>
      <c r="M285" s="97">
        <v>1.25</v>
      </c>
      <c r="N285" s="97">
        <v>1.25</v>
      </c>
      <c r="O285" s="97">
        <v>1.25</v>
      </c>
      <c r="P285" s="97">
        <v>1.25</v>
      </c>
      <c r="Q285" s="73" t="s">
        <v>83</v>
      </c>
      <c r="R285" s="28" t="s">
        <v>1318</v>
      </c>
    </row>
    <row r="286" spans="1:18" s="21" customFormat="1" ht="66" x14ac:dyDescent="0.25">
      <c r="A286" s="75" t="s">
        <v>191</v>
      </c>
      <c r="B286" s="26" t="s">
        <v>1373</v>
      </c>
      <c r="C286" s="26" t="s">
        <v>1398</v>
      </c>
      <c r="D286" s="75" t="s">
        <v>1388</v>
      </c>
      <c r="E286" s="75" t="s">
        <v>47</v>
      </c>
      <c r="F286" s="156" t="s">
        <v>31</v>
      </c>
      <c r="G286" s="97"/>
      <c r="H286" s="97"/>
      <c r="I286" s="97"/>
      <c r="J286" s="97"/>
      <c r="K286" s="97"/>
      <c r="L286" s="97"/>
      <c r="M286" s="97"/>
      <c r="N286" s="97"/>
      <c r="O286" s="97"/>
      <c r="P286" s="97">
        <v>3</v>
      </c>
      <c r="Q286" s="73" t="s">
        <v>83</v>
      </c>
      <c r="R286" s="28" t="s">
        <v>1318</v>
      </c>
    </row>
    <row r="287" spans="1:18" s="21" customFormat="1" ht="84" x14ac:dyDescent="0.25">
      <c r="A287" s="75" t="s">
        <v>192</v>
      </c>
      <c r="B287" s="102" t="s">
        <v>1401</v>
      </c>
      <c r="C287" s="26" t="s">
        <v>1398</v>
      </c>
      <c r="D287" s="75" t="s">
        <v>1389</v>
      </c>
      <c r="E287" s="75" t="s">
        <v>47</v>
      </c>
      <c r="F287" s="156" t="s">
        <v>31</v>
      </c>
      <c r="G287" s="97"/>
      <c r="H287" s="97"/>
      <c r="I287" s="97"/>
      <c r="J287" s="97"/>
      <c r="K287" s="97"/>
      <c r="L287" s="97"/>
      <c r="M287" s="97"/>
      <c r="N287" s="97"/>
      <c r="O287" s="97"/>
      <c r="P287" s="97">
        <v>2.5449999999999999</v>
      </c>
      <c r="Q287" s="73" t="s">
        <v>83</v>
      </c>
      <c r="R287" s="28" t="s">
        <v>1318</v>
      </c>
    </row>
    <row r="288" spans="1:18" s="21" customFormat="1" ht="52.8" x14ac:dyDescent="0.25">
      <c r="A288" s="75" t="s">
        <v>193</v>
      </c>
      <c r="B288" s="26" t="s">
        <v>1371</v>
      </c>
      <c r="C288" s="26" t="s">
        <v>1399</v>
      </c>
      <c r="D288" s="75" t="s">
        <v>1390</v>
      </c>
      <c r="E288" s="75" t="s">
        <v>47</v>
      </c>
      <c r="F288" s="156" t="s">
        <v>31</v>
      </c>
      <c r="G288" s="97"/>
      <c r="H288" s="97"/>
      <c r="I288" s="97"/>
      <c r="J288" s="97"/>
      <c r="K288" s="97">
        <v>1.9</v>
      </c>
      <c r="L288" s="97">
        <v>1.9</v>
      </c>
      <c r="M288" s="97">
        <v>1.9</v>
      </c>
      <c r="N288" s="97">
        <v>1.9</v>
      </c>
      <c r="O288" s="97">
        <v>1.9</v>
      </c>
      <c r="P288" s="97">
        <v>1.9</v>
      </c>
      <c r="Q288" s="73" t="s">
        <v>83</v>
      </c>
      <c r="R288" s="28" t="s">
        <v>1318</v>
      </c>
    </row>
    <row r="289" spans="1:18" s="21" customFormat="1" ht="52.8" x14ac:dyDescent="0.25">
      <c r="A289" s="75" t="s">
        <v>1402</v>
      </c>
      <c r="B289" s="26" t="s">
        <v>1372</v>
      </c>
      <c r="C289" s="26" t="s">
        <v>1399</v>
      </c>
      <c r="D289" s="75" t="s">
        <v>1391</v>
      </c>
      <c r="E289" s="75" t="s">
        <v>47</v>
      </c>
      <c r="F289" s="156" t="s">
        <v>31</v>
      </c>
      <c r="G289" s="97"/>
      <c r="H289" s="97"/>
      <c r="I289" s="97"/>
      <c r="J289" s="97"/>
      <c r="K289" s="97">
        <v>1</v>
      </c>
      <c r="L289" s="97">
        <v>1</v>
      </c>
      <c r="M289" s="97">
        <v>1</v>
      </c>
      <c r="N289" s="97">
        <v>1</v>
      </c>
      <c r="O289" s="97">
        <v>1</v>
      </c>
      <c r="P289" s="97">
        <v>1</v>
      </c>
      <c r="Q289" s="73" t="s">
        <v>83</v>
      </c>
      <c r="R289" s="28" t="s">
        <v>1318</v>
      </c>
    </row>
    <row r="290" spans="1:18" s="21" customFormat="1" ht="66" x14ac:dyDescent="0.25">
      <c r="A290" s="75" t="s">
        <v>1403</v>
      </c>
      <c r="B290" s="26" t="s">
        <v>1592</v>
      </c>
      <c r="C290" s="26" t="s">
        <v>1593</v>
      </c>
      <c r="D290" s="75" t="s">
        <v>1594</v>
      </c>
      <c r="E290" s="75" t="s">
        <v>47</v>
      </c>
      <c r="F290" s="156" t="s">
        <v>31</v>
      </c>
      <c r="G290" s="97">
        <v>0.23</v>
      </c>
      <c r="H290" s="97">
        <v>0.23</v>
      </c>
      <c r="I290" s="97">
        <v>0.23</v>
      </c>
      <c r="J290" s="97">
        <v>0.23</v>
      </c>
      <c r="K290" s="97">
        <v>0.23</v>
      </c>
      <c r="L290" s="97">
        <v>0.23</v>
      </c>
      <c r="M290" s="97">
        <v>0.23</v>
      </c>
      <c r="N290" s="97">
        <v>0.23</v>
      </c>
      <c r="O290" s="97">
        <v>0.23</v>
      </c>
      <c r="P290" s="97">
        <v>0.23</v>
      </c>
      <c r="Q290" s="75" t="s">
        <v>83</v>
      </c>
      <c r="R290" s="75" t="s">
        <v>83</v>
      </c>
    </row>
    <row r="291" spans="1:18" s="21" customFormat="1" ht="91.8" x14ac:dyDescent="0.25">
      <c r="A291" s="75" t="s">
        <v>1404</v>
      </c>
      <c r="B291" s="110" t="s">
        <v>1595</v>
      </c>
      <c r="C291" s="26" t="s">
        <v>1396</v>
      </c>
      <c r="D291" s="75" t="s">
        <v>1596</v>
      </c>
      <c r="E291" s="75" t="s">
        <v>47</v>
      </c>
      <c r="F291" s="156" t="s">
        <v>31</v>
      </c>
      <c r="G291" s="97"/>
      <c r="H291" s="97"/>
      <c r="I291" s="97">
        <v>0.56000000000000005</v>
      </c>
      <c r="J291" s="97">
        <v>0.56000000000000005</v>
      </c>
      <c r="K291" s="97">
        <v>0.56000000000000005</v>
      </c>
      <c r="L291" s="97">
        <v>0.56000000000000005</v>
      </c>
      <c r="M291" s="97">
        <v>0.56000000000000005</v>
      </c>
      <c r="N291" s="97">
        <v>0.56000000000000005</v>
      </c>
      <c r="O291" s="97">
        <v>0.56000000000000005</v>
      </c>
      <c r="P291" s="97">
        <v>0.56000000000000005</v>
      </c>
      <c r="Q291" s="75" t="s">
        <v>83</v>
      </c>
      <c r="R291" s="75" t="s">
        <v>83</v>
      </c>
    </row>
    <row r="292" spans="1:18" s="21" customFormat="1" ht="13.2" x14ac:dyDescent="0.25">
      <c r="A292" s="75" t="s">
        <v>1902</v>
      </c>
      <c r="B292" s="26" t="s">
        <v>1597</v>
      </c>
      <c r="C292" s="26" t="s">
        <v>1397</v>
      </c>
      <c r="D292" s="75" t="s">
        <v>1598</v>
      </c>
      <c r="E292" s="75" t="s">
        <v>47</v>
      </c>
      <c r="F292" s="156" t="s">
        <v>31</v>
      </c>
      <c r="G292" s="97">
        <v>0.39</v>
      </c>
      <c r="H292" s="97">
        <v>0.39</v>
      </c>
      <c r="I292" s="97">
        <v>0.39</v>
      </c>
      <c r="J292" s="97">
        <v>0.39</v>
      </c>
      <c r="K292" s="97">
        <v>0.39</v>
      </c>
      <c r="L292" s="97">
        <v>0.39</v>
      </c>
      <c r="M292" s="97">
        <v>0.39</v>
      </c>
      <c r="N292" s="97">
        <v>0.39</v>
      </c>
      <c r="O292" s="97">
        <v>0.39</v>
      </c>
      <c r="P292" s="97">
        <v>0.39</v>
      </c>
      <c r="Q292" s="75" t="s">
        <v>83</v>
      </c>
      <c r="R292" s="75" t="s">
        <v>83</v>
      </c>
    </row>
    <row r="293" spans="1:18" s="21" customFormat="1" ht="52.8" x14ac:dyDescent="0.25">
      <c r="A293" s="75" t="s">
        <v>1903</v>
      </c>
      <c r="B293" s="26" t="s">
        <v>1599</v>
      </c>
      <c r="C293" s="26" t="s">
        <v>1600</v>
      </c>
      <c r="D293" s="75" t="s">
        <v>1601</v>
      </c>
      <c r="E293" s="75" t="s">
        <v>47</v>
      </c>
      <c r="F293" s="156" t="s">
        <v>31</v>
      </c>
      <c r="G293" s="97"/>
      <c r="H293" s="97">
        <v>0.15</v>
      </c>
      <c r="I293" s="97">
        <v>0.15</v>
      </c>
      <c r="J293" s="97">
        <v>0.15</v>
      </c>
      <c r="K293" s="97">
        <v>0.15</v>
      </c>
      <c r="L293" s="97">
        <v>0.15</v>
      </c>
      <c r="M293" s="97">
        <v>0.15</v>
      </c>
      <c r="N293" s="97">
        <v>0.15</v>
      </c>
      <c r="O293" s="97">
        <v>0.15</v>
      </c>
      <c r="P293" s="97">
        <v>0.15</v>
      </c>
      <c r="Q293" s="75" t="s">
        <v>83</v>
      </c>
      <c r="R293" s="75" t="s">
        <v>83</v>
      </c>
    </row>
    <row r="294" spans="1:18" s="21" customFormat="1" ht="52.8" x14ac:dyDescent="0.25">
      <c r="A294" s="75" t="s">
        <v>1904</v>
      </c>
      <c r="B294" s="26" t="s">
        <v>1602</v>
      </c>
      <c r="C294" s="26" t="s">
        <v>1600</v>
      </c>
      <c r="D294" s="75" t="s">
        <v>1603</v>
      </c>
      <c r="E294" s="75" t="s">
        <v>47</v>
      </c>
      <c r="F294" s="156" t="s">
        <v>31</v>
      </c>
      <c r="G294" s="97"/>
      <c r="H294" s="97"/>
      <c r="I294" s="97"/>
      <c r="J294" s="97"/>
      <c r="K294" s="97"/>
      <c r="L294" s="97"/>
      <c r="M294" s="97"/>
      <c r="N294" s="97">
        <v>0.18</v>
      </c>
      <c r="O294" s="97">
        <v>0.18</v>
      </c>
      <c r="P294" s="97">
        <v>0.18</v>
      </c>
      <c r="Q294" s="75" t="s">
        <v>83</v>
      </c>
      <c r="R294" s="75" t="s">
        <v>83</v>
      </c>
    </row>
    <row r="295" spans="1:18" s="21" customFormat="1" ht="66" x14ac:dyDescent="0.25">
      <c r="A295" s="75" t="s">
        <v>1905</v>
      </c>
      <c r="B295" s="26" t="s">
        <v>1604</v>
      </c>
      <c r="C295" s="26" t="s">
        <v>1600</v>
      </c>
      <c r="D295" s="75" t="s">
        <v>1605</v>
      </c>
      <c r="E295" s="75" t="s">
        <v>47</v>
      </c>
      <c r="F295" s="156" t="s">
        <v>31</v>
      </c>
      <c r="G295" s="97"/>
      <c r="H295" s="97"/>
      <c r="I295" s="97"/>
      <c r="J295" s="97"/>
      <c r="K295" s="97"/>
      <c r="L295" s="97"/>
      <c r="M295" s="97"/>
      <c r="N295" s="97"/>
      <c r="O295" s="97"/>
      <c r="P295" s="97">
        <v>0.24</v>
      </c>
      <c r="Q295" s="75" t="s">
        <v>83</v>
      </c>
      <c r="R295" s="75" t="s">
        <v>83</v>
      </c>
    </row>
    <row r="296" spans="1:18" s="21" customFormat="1" ht="39.6" x14ac:dyDescent="0.25">
      <c r="A296" s="75" t="s">
        <v>1906</v>
      </c>
      <c r="B296" s="26" t="s">
        <v>1606</v>
      </c>
      <c r="C296" s="26" t="s">
        <v>1600</v>
      </c>
      <c r="D296" s="75" t="s">
        <v>1607</v>
      </c>
      <c r="E296" s="75" t="s">
        <v>47</v>
      </c>
      <c r="F296" s="156" t="s">
        <v>31</v>
      </c>
      <c r="G296" s="97">
        <v>0.16</v>
      </c>
      <c r="H296" s="97">
        <v>0.16</v>
      </c>
      <c r="I296" s="97">
        <v>0.16</v>
      </c>
      <c r="J296" s="97">
        <v>0.16</v>
      </c>
      <c r="K296" s="97">
        <v>0.16</v>
      </c>
      <c r="L296" s="97">
        <v>0.16</v>
      </c>
      <c r="M296" s="97">
        <v>0.16</v>
      </c>
      <c r="N296" s="97">
        <v>0.16</v>
      </c>
      <c r="O296" s="97">
        <v>0.16</v>
      </c>
      <c r="P296" s="97">
        <v>0.16</v>
      </c>
      <c r="Q296" s="75" t="s">
        <v>83</v>
      </c>
      <c r="R296" s="75" t="s">
        <v>83</v>
      </c>
    </row>
    <row r="297" spans="1:18" s="21" customFormat="1" ht="52.8" x14ac:dyDescent="0.25">
      <c r="A297" s="75" t="s">
        <v>1907</v>
      </c>
      <c r="B297" s="26" t="s">
        <v>1577</v>
      </c>
      <c r="C297" s="26" t="s">
        <v>1398</v>
      </c>
      <c r="D297" s="75" t="s">
        <v>1578</v>
      </c>
      <c r="E297" s="75" t="s">
        <v>47</v>
      </c>
      <c r="F297" s="73" t="s">
        <v>28</v>
      </c>
      <c r="G297" s="97"/>
      <c r="H297" s="97"/>
      <c r="I297" s="97"/>
      <c r="J297" s="97">
        <v>1.33</v>
      </c>
      <c r="K297" s="97">
        <v>1.33</v>
      </c>
      <c r="L297" s="97">
        <v>1.33</v>
      </c>
      <c r="M297" s="97">
        <v>1.33</v>
      </c>
      <c r="N297" s="97">
        <v>1.33</v>
      </c>
      <c r="O297" s="97">
        <v>1.33</v>
      </c>
      <c r="P297" s="97">
        <v>1.33</v>
      </c>
      <c r="Q297" s="75" t="s">
        <v>83</v>
      </c>
      <c r="R297" s="75" t="s">
        <v>83</v>
      </c>
    </row>
    <row r="298" spans="1:18" s="21" customFormat="1" ht="84" x14ac:dyDescent="0.25">
      <c r="A298" s="75" t="s">
        <v>1908</v>
      </c>
      <c r="B298" s="102" t="s">
        <v>1579</v>
      </c>
      <c r="C298" s="26" t="s">
        <v>1398</v>
      </c>
      <c r="D298" s="75" t="s">
        <v>1580</v>
      </c>
      <c r="E298" s="75" t="s">
        <v>47</v>
      </c>
      <c r="F298" s="73" t="s">
        <v>28</v>
      </c>
      <c r="G298" s="97"/>
      <c r="H298" s="97"/>
      <c r="I298" s="97"/>
      <c r="J298" s="97"/>
      <c r="K298" s="97"/>
      <c r="L298" s="97"/>
      <c r="M298" s="97"/>
      <c r="N298" s="97"/>
      <c r="O298" s="97"/>
      <c r="P298" s="97">
        <v>0.18</v>
      </c>
      <c r="Q298" s="75" t="s">
        <v>83</v>
      </c>
      <c r="R298" s="75" t="s">
        <v>83</v>
      </c>
    </row>
    <row r="299" spans="1:18" s="21" customFormat="1" ht="60" x14ac:dyDescent="0.25">
      <c r="A299" s="75" t="s">
        <v>1909</v>
      </c>
      <c r="B299" s="102" t="s">
        <v>1581</v>
      </c>
      <c r="C299" s="26" t="s">
        <v>1398</v>
      </c>
      <c r="D299" s="75" t="s">
        <v>1582</v>
      </c>
      <c r="E299" s="75" t="s">
        <v>47</v>
      </c>
      <c r="F299" s="156" t="s">
        <v>31</v>
      </c>
      <c r="G299" s="97"/>
      <c r="H299" s="97"/>
      <c r="I299" s="97"/>
      <c r="J299" s="97"/>
      <c r="K299" s="97"/>
      <c r="L299" s="97"/>
      <c r="M299" s="97"/>
      <c r="N299" s="97"/>
      <c r="O299" s="97"/>
      <c r="P299" s="97">
        <v>0.31</v>
      </c>
      <c r="Q299" s="75" t="s">
        <v>83</v>
      </c>
      <c r="R299" s="75" t="s">
        <v>83</v>
      </c>
    </row>
    <row r="300" spans="1:18" s="21" customFormat="1" ht="52.8" x14ac:dyDescent="0.25">
      <c r="A300" s="75" t="s">
        <v>1910</v>
      </c>
      <c r="B300" s="26" t="s">
        <v>1583</v>
      </c>
      <c r="C300" s="26" t="s">
        <v>1398</v>
      </c>
      <c r="D300" s="75" t="s">
        <v>1584</v>
      </c>
      <c r="E300" s="75" t="s">
        <v>47</v>
      </c>
      <c r="F300" s="156" t="s">
        <v>31</v>
      </c>
      <c r="G300" s="97">
        <v>0.25</v>
      </c>
      <c r="H300" s="97">
        <v>0.25</v>
      </c>
      <c r="I300" s="97">
        <v>0.25</v>
      </c>
      <c r="J300" s="97">
        <v>0.25</v>
      </c>
      <c r="K300" s="97">
        <v>0.25</v>
      </c>
      <c r="L300" s="97">
        <v>0.25</v>
      </c>
      <c r="M300" s="97">
        <v>0.25</v>
      </c>
      <c r="N300" s="97">
        <v>0.25</v>
      </c>
      <c r="O300" s="97">
        <v>0.25</v>
      </c>
      <c r="P300" s="97">
        <v>0.25</v>
      </c>
      <c r="Q300" s="75" t="s">
        <v>83</v>
      </c>
      <c r="R300" s="75" t="s">
        <v>83</v>
      </c>
    </row>
    <row r="301" spans="1:18" s="21" customFormat="1" ht="52.8" x14ac:dyDescent="0.25">
      <c r="A301" s="75" t="s">
        <v>1911</v>
      </c>
      <c r="B301" s="26" t="s">
        <v>1585</v>
      </c>
      <c r="C301" s="26" t="s">
        <v>1398</v>
      </c>
      <c r="D301" s="75" t="s">
        <v>1586</v>
      </c>
      <c r="E301" s="75" t="s">
        <v>47</v>
      </c>
      <c r="F301" s="156" t="s">
        <v>31</v>
      </c>
      <c r="G301" s="97">
        <v>0.22</v>
      </c>
      <c r="H301" s="97">
        <v>0.22</v>
      </c>
      <c r="I301" s="97">
        <v>0.22</v>
      </c>
      <c r="J301" s="97">
        <v>0.22</v>
      </c>
      <c r="K301" s="97">
        <v>0.22</v>
      </c>
      <c r="L301" s="97">
        <v>0.22</v>
      </c>
      <c r="M301" s="97">
        <v>0.22</v>
      </c>
      <c r="N301" s="97">
        <v>0.22</v>
      </c>
      <c r="O301" s="97">
        <v>0.22</v>
      </c>
      <c r="P301" s="97">
        <v>0.22</v>
      </c>
      <c r="Q301" s="75" t="s">
        <v>83</v>
      </c>
      <c r="R301" s="75" t="s">
        <v>83</v>
      </c>
    </row>
    <row r="302" spans="1:18" s="21" customFormat="1" ht="39.6" x14ac:dyDescent="0.25">
      <c r="A302" s="75" t="s">
        <v>1912</v>
      </c>
      <c r="B302" s="26" t="s">
        <v>1587</v>
      </c>
      <c r="C302" s="26" t="s">
        <v>1398</v>
      </c>
      <c r="D302" s="75" t="s">
        <v>1588</v>
      </c>
      <c r="E302" s="75" t="s">
        <v>47</v>
      </c>
      <c r="F302" s="156" t="s">
        <v>31</v>
      </c>
      <c r="G302" s="97"/>
      <c r="H302" s="97"/>
      <c r="I302" s="97"/>
      <c r="J302" s="97"/>
      <c r="K302" s="97"/>
      <c r="L302" s="97"/>
      <c r="M302" s="97"/>
      <c r="N302" s="97"/>
      <c r="O302" s="97"/>
      <c r="P302" s="97">
        <v>0.04</v>
      </c>
      <c r="Q302" s="75" t="s">
        <v>83</v>
      </c>
      <c r="R302" s="75" t="s">
        <v>83</v>
      </c>
    </row>
    <row r="303" spans="1:18" s="21" customFormat="1" ht="92.4" x14ac:dyDescent="0.25">
      <c r="A303" s="75" t="s">
        <v>1913</v>
      </c>
      <c r="B303" s="26" t="s">
        <v>2114</v>
      </c>
      <c r="C303" s="26" t="s">
        <v>1398</v>
      </c>
      <c r="D303" s="75" t="s">
        <v>1589</v>
      </c>
      <c r="E303" s="75" t="s">
        <v>47</v>
      </c>
      <c r="F303" s="156" t="s">
        <v>31</v>
      </c>
      <c r="G303" s="97"/>
      <c r="H303" s="97"/>
      <c r="I303" s="97"/>
      <c r="J303" s="97"/>
      <c r="K303" s="97">
        <v>2.12</v>
      </c>
      <c r="L303" s="97">
        <v>2.12</v>
      </c>
      <c r="M303" s="97">
        <v>2.12</v>
      </c>
      <c r="N303" s="97">
        <v>2.12</v>
      </c>
      <c r="O303" s="97">
        <v>2.12</v>
      </c>
      <c r="P303" s="97">
        <v>2.12</v>
      </c>
      <c r="Q303" s="75" t="s">
        <v>83</v>
      </c>
      <c r="R303" s="75" t="s">
        <v>83</v>
      </c>
    </row>
    <row r="304" spans="1:18" s="21" customFormat="1" ht="71.400000000000006" x14ac:dyDescent="0.25">
      <c r="A304" s="75" t="s">
        <v>1914</v>
      </c>
      <c r="B304" s="110" t="s">
        <v>1608</v>
      </c>
      <c r="C304" s="26" t="s">
        <v>1399</v>
      </c>
      <c r="D304" s="75" t="s">
        <v>1609</v>
      </c>
      <c r="E304" s="75" t="s">
        <v>47</v>
      </c>
      <c r="F304" s="156" t="s">
        <v>31</v>
      </c>
      <c r="G304" s="97"/>
      <c r="H304" s="97"/>
      <c r="I304" s="97"/>
      <c r="J304" s="97"/>
      <c r="K304" s="97"/>
      <c r="L304" s="97"/>
      <c r="M304" s="97"/>
      <c r="N304" s="97">
        <v>0.55000000000000004</v>
      </c>
      <c r="O304" s="97">
        <v>0.55000000000000004</v>
      </c>
      <c r="P304" s="97">
        <v>0.55000000000000004</v>
      </c>
      <c r="Q304" s="75" t="s">
        <v>83</v>
      </c>
      <c r="R304" s="75" t="s">
        <v>83</v>
      </c>
    </row>
    <row r="305" spans="1:18" s="21" customFormat="1" ht="39.6" x14ac:dyDescent="0.25">
      <c r="A305" s="75" t="s">
        <v>1915</v>
      </c>
      <c r="B305" s="26" t="s">
        <v>1610</v>
      </c>
      <c r="C305" s="26" t="s">
        <v>1399</v>
      </c>
      <c r="D305" s="75" t="s">
        <v>1611</v>
      </c>
      <c r="E305" s="75" t="s">
        <v>47</v>
      </c>
      <c r="F305" s="156" t="s">
        <v>31</v>
      </c>
      <c r="G305" s="97"/>
      <c r="H305" s="97"/>
      <c r="I305" s="97"/>
      <c r="J305" s="97"/>
      <c r="K305" s="97">
        <v>0.23</v>
      </c>
      <c r="L305" s="97">
        <v>0.23</v>
      </c>
      <c r="M305" s="97">
        <v>0.23</v>
      </c>
      <c r="N305" s="97">
        <v>0.23</v>
      </c>
      <c r="O305" s="97">
        <v>0.23</v>
      </c>
      <c r="P305" s="97">
        <v>0.23</v>
      </c>
      <c r="Q305" s="75" t="s">
        <v>83</v>
      </c>
      <c r="R305" s="75" t="s">
        <v>83</v>
      </c>
    </row>
    <row r="306" spans="1:18" s="21" customFormat="1" ht="26.4" x14ac:dyDescent="0.25">
      <c r="A306" s="75" t="s">
        <v>1916</v>
      </c>
      <c r="B306" s="26" t="s">
        <v>1612</v>
      </c>
      <c r="C306" s="26" t="s">
        <v>1399</v>
      </c>
      <c r="D306" s="75" t="s">
        <v>1613</v>
      </c>
      <c r="E306" s="75" t="s">
        <v>47</v>
      </c>
      <c r="F306" s="156" t="s">
        <v>31</v>
      </c>
      <c r="G306" s="97"/>
      <c r="H306" s="97"/>
      <c r="I306" s="97"/>
      <c r="J306" s="97"/>
      <c r="K306" s="97"/>
      <c r="L306" s="97"/>
      <c r="M306" s="97"/>
      <c r="N306" s="97">
        <v>0.17</v>
      </c>
      <c r="O306" s="97">
        <v>0.17</v>
      </c>
      <c r="P306" s="97">
        <v>0.17</v>
      </c>
      <c r="Q306" s="75" t="s">
        <v>83</v>
      </c>
      <c r="R306" s="75" t="s">
        <v>83</v>
      </c>
    </row>
    <row r="307" spans="1:18" s="21" customFormat="1" ht="13.2" x14ac:dyDescent="0.25">
      <c r="A307" s="75" t="s">
        <v>1917</v>
      </c>
      <c r="B307" s="26" t="s">
        <v>1614</v>
      </c>
      <c r="C307" s="26" t="s">
        <v>1399</v>
      </c>
      <c r="D307" s="75" t="s">
        <v>1615</v>
      </c>
      <c r="E307" s="75" t="s">
        <v>47</v>
      </c>
      <c r="F307" s="156" t="s">
        <v>31</v>
      </c>
      <c r="G307" s="97">
        <v>0.24</v>
      </c>
      <c r="H307" s="97">
        <v>0.24</v>
      </c>
      <c r="I307" s="97">
        <v>0.24</v>
      </c>
      <c r="J307" s="97">
        <v>0.24</v>
      </c>
      <c r="K307" s="97">
        <v>0.24</v>
      </c>
      <c r="L307" s="97">
        <v>0.24</v>
      </c>
      <c r="M307" s="97">
        <v>0.24</v>
      </c>
      <c r="N307" s="97">
        <v>0.24</v>
      </c>
      <c r="O307" s="97">
        <v>0.24</v>
      </c>
      <c r="P307" s="97">
        <v>0.24</v>
      </c>
      <c r="Q307" s="75" t="s">
        <v>83</v>
      </c>
      <c r="R307" s="75" t="s">
        <v>83</v>
      </c>
    </row>
    <row r="308" spans="1:18" s="21" customFormat="1" ht="26.4" x14ac:dyDescent="0.25">
      <c r="A308" s="75" t="s">
        <v>2117</v>
      </c>
      <c r="B308" s="26" t="s">
        <v>1616</v>
      </c>
      <c r="C308" s="26" t="s">
        <v>1399</v>
      </c>
      <c r="D308" s="75" t="s">
        <v>1617</v>
      </c>
      <c r="E308" s="75" t="s">
        <v>47</v>
      </c>
      <c r="F308" s="156" t="s">
        <v>31</v>
      </c>
      <c r="G308" s="97"/>
      <c r="H308" s="97"/>
      <c r="I308" s="97"/>
      <c r="J308" s="97"/>
      <c r="K308" s="97"/>
      <c r="L308" s="97">
        <v>0.15</v>
      </c>
      <c r="M308" s="97">
        <v>0.15</v>
      </c>
      <c r="N308" s="97">
        <v>0.15</v>
      </c>
      <c r="O308" s="97">
        <v>0.15</v>
      </c>
      <c r="P308" s="97">
        <v>0.15</v>
      </c>
      <c r="Q308" s="75" t="s">
        <v>83</v>
      </c>
      <c r="R308" s="75" t="s">
        <v>83</v>
      </c>
    </row>
    <row r="309" spans="1:18" s="21" customFormat="1" ht="13.2" x14ac:dyDescent="0.25">
      <c r="A309" s="75" t="s">
        <v>2118</v>
      </c>
      <c r="B309" s="26" t="s">
        <v>155</v>
      </c>
      <c r="C309" s="26" t="s">
        <v>173</v>
      </c>
      <c r="D309" s="75" t="s">
        <v>169</v>
      </c>
      <c r="E309" s="75" t="s">
        <v>47</v>
      </c>
      <c r="F309" s="156" t="s">
        <v>31</v>
      </c>
      <c r="G309" s="97">
        <v>0.2</v>
      </c>
      <c r="H309" s="97">
        <v>0.2</v>
      </c>
      <c r="I309" s="97">
        <v>0.2</v>
      </c>
      <c r="J309" s="97">
        <v>0.2</v>
      </c>
      <c r="K309" s="97">
        <v>0.2</v>
      </c>
      <c r="L309" s="97">
        <v>0.2</v>
      </c>
      <c r="M309" s="97">
        <v>0.2</v>
      </c>
      <c r="N309" s="97">
        <v>0.2</v>
      </c>
      <c r="O309" s="97">
        <v>0.2</v>
      </c>
      <c r="P309" s="97">
        <v>0.2</v>
      </c>
      <c r="Q309" s="75" t="s">
        <v>177</v>
      </c>
      <c r="R309" s="75" t="s">
        <v>177</v>
      </c>
    </row>
    <row r="310" spans="1:18" s="21" customFormat="1" ht="13.2" x14ac:dyDescent="0.25">
      <c r="A310" s="75" t="s">
        <v>2119</v>
      </c>
      <c r="B310" s="26" t="s">
        <v>155</v>
      </c>
      <c r="C310" s="26" t="s">
        <v>173</v>
      </c>
      <c r="D310" s="75" t="s">
        <v>174</v>
      </c>
      <c r="E310" s="75" t="s">
        <v>47</v>
      </c>
      <c r="F310" s="156" t="s">
        <v>31</v>
      </c>
      <c r="G310" s="97"/>
      <c r="H310" s="97"/>
      <c r="I310" s="97"/>
      <c r="J310" s="97">
        <v>0.3</v>
      </c>
      <c r="K310" s="97">
        <v>0.3</v>
      </c>
      <c r="L310" s="97">
        <v>0.3</v>
      </c>
      <c r="M310" s="97">
        <v>0.3</v>
      </c>
      <c r="N310" s="97">
        <v>0.3</v>
      </c>
      <c r="O310" s="97">
        <v>0.3</v>
      </c>
      <c r="P310" s="97">
        <v>0.3</v>
      </c>
      <c r="Q310" s="75" t="s">
        <v>177</v>
      </c>
      <c r="R310" s="75" t="s">
        <v>177</v>
      </c>
    </row>
    <row r="311" spans="1:18" s="21" customFormat="1" ht="13.2" x14ac:dyDescent="0.25">
      <c r="A311" s="75" t="s">
        <v>2120</v>
      </c>
      <c r="B311" s="26" t="s">
        <v>157</v>
      </c>
      <c r="C311" s="26" t="s">
        <v>173</v>
      </c>
      <c r="D311" s="75" t="s">
        <v>175</v>
      </c>
      <c r="E311" s="75" t="s">
        <v>47</v>
      </c>
      <c r="F311" s="156" t="s">
        <v>31</v>
      </c>
      <c r="G311" s="97"/>
      <c r="H311" s="97"/>
      <c r="I311" s="97"/>
      <c r="J311" s="97"/>
      <c r="K311" s="97"/>
      <c r="L311" s="97"/>
      <c r="M311" s="97"/>
      <c r="N311" s="97"/>
      <c r="O311" s="97">
        <v>7.7</v>
      </c>
      <c r="P311" s="97">
        <v>7.7</v>
      </c>
      <c r="Q311" s="75" t="s">
        <v>177</v>
      </c>
      <c r="R311" s="75" t="s">
        <v>177</v>
      </c>
    </row>
    <row r="312" spans="1:18" s="18" customFormat="1" ht="13.2" x14ac:dyDescent="0.25">
      <c r="A312" s="75" t="s">
        <v>2121</v>
      </c>
      <c r="B312" s="26" t="s">
        <v>157</v>
      </c>
      <c r="C312" s="26" t="s">
        <v>173</v>
      </c>
      <c r="D312" s="75" t="s">
        <v>176</v>
      </c>
      <c r="E312" s="75" t="s">
        <v>47</v>
      </c>
      <c r="F312" s="156" t="s">
        <v>31</v>
      </c>
      <c r="G312" s="97"/>
      <c r="H312" s="97"/>
      <c r="I312" s="97"/>
      <c r="J312" s="97"/>
      <c r="K312" s="97"/>
      <c r="L312" s="97"/>
      <c r="M312" s="97"/>
      <c r="N312" s="97"/>
      <c r="O312" s="97"/>
      <c r="P312" s="97">
        <v>6.8</v>
      </c>
      <c r="Q312" s="75" t="s">
        <v>177</v>
      </c>
      <c r="R312" s="75" t="s">
        <v>177</v>
      </c>
    </row>
    <row r="313" spans="1:18" s="18" customFormat="1" ht="13.2" x14ac:dyDescent="0.25">
      <c r="A313" s="75" t="s">
        <v>2122</v>
      </c>
      <c r="B313" s="26" t="s">
        <v>155</v>
      </c>
      <c r="C313" s="26" t="s">
        <v>168</v>
      </c>
      <c r="D313" s="75" t="s">
        <v>169</v>
      </c>
      <c r="E313" s="75" t="s">
        <v>47</v>
      </c>
      <c r="F313" s="156" t="s">
        <v>31</v>
      </c>
      <c r="G313" s="97"/>
      <c r="H313" s="97">
        <v>0.5</v>
      </c>
      <c r="I313" s="97">
        <v>0.5</v>
      </c>
      <c r="J313" s="97">
        <v>0.5</v>
      </c>
      <c r="K313" s="97">
        <v>0.5</v>
      </c>
      <c r="L313" s="97">
        <v>0.5</v>
      </c>
      <c r="M313" s="97">
        <v>0.5</v>
      </c>
      <c r="N313" s="97">
        <v>0.5</v>
      </c>
      <c r="O313" s="97">
        <v>0.5</v>
      </c>
      <c r="P313" s="97">
        <v>0.5</v>
      </c>
      <c r="Q313" s="75" t="s">
        <v>177</v>
      </c>
      <c r="R313" s="75" t="s">
        <v>177</v>
      </c>
    </row>
    <row r="314" spans="1:18" s="21" customFormat="1" ht="13.2" x14ac:dyDescent="0.25">
      <c r="A314" s="75" t="s">
        <v>2123</v>
      </c>
      <c r="B314" s="26" t="s">
        <v>156</v>
      </c>
      <c r="C314" s="26" t="s">
        <v>168</v>
      </c>
      <c r="D314" s="75" t="s">
        <v>170</v>
      </c>
      <c r="E314" s="75" t="s">
        <v>47</v>
      </c>
      <c r="F314" s="156" t="s">
        <v>31</v>
      </c>
      <c r="G314" s="97"/>
      <c r="H314" s="97"/>
      <c r="I314" s="97"/>
      <c r="J314" s="97"/>
      <c r="K314" s="97">
        <v>2.2999999999999998</v>
      </c>
      <c r="L314" s="97">
        <v>2.2999999999999998</v>
      </c>
      <c r="M314" s="97">
        <v>2.2999999999999998</v>
      </c>
      <c r="N314" s="97">
        <v>2.2999999999999998</v>
      </c>
      <c r="O314" s="97">
        <v>2.2999999999999998</v>
      </c>
      <c r="P314" s="97">
        <v>2.2999999999999998</v>
      </c>
      <c r="Q314" s="75" t="s">
        <v>177</v>
      </c>
      <c r="R314" s="75" t="s">
        <v>177</v>
      </c>
    </row>
    <row r="315" spans="1:18" s="21" customFormat="1" ht="13.2" x14ac:dyDescent="0.25">
      <c r="A315" s="75" t="s">
        <v>2124</v>
      </c>
      <c r="B315" s="26" t="s">
        <v>157</v>
      </c>
      <c r="C315" s="26" t="s">
        <v>168</v>
      </c>
      <c r="D315" s="75" t="s">
        <v>172</v>
      </c>
      <c r="E315" s="73" t="s">
        <v>171</v>
      </c>
      <c r="F315" s="156" t="s">
        <v>31</v>
      </c>
      <c r="G315" s="97"/>
      <c r="H315" s="97"/>
      <c r="I315" s="97"/>
      <c r="J315" s="97"/>
      <c r="K315" s="97"/>
      <c r="L315" s="97"/>
      <c r="M315" s="97"/>
      <c r="N315" s="97"/>
      <c r="O315" s="97">
        <v>6.3</v>
      </c>
      <c r="P315" s="97">
        <v>6.3</v>
      </c>
      <c r="Q315" s="75" t="s">
        <v>177</v>
      </c>
      <c r="R315" s="75" t="s">
        <v>177</v>
      </c>
    </row>
    <row r="316" spans="1:18" s="21" customFormat="1" ht="13.2" x14ac:dyDescent="0.25">
      <c r="A316" s="75" t="s">
        <v>2125</v>
      </c>
      <c r="B316" s="26" t="s">
        <v>2116</v>
      </c>
      <c r="C316" s="26" t="s">
        <v>168</v>
      </c>
      <c r="D316" s="75" t="s">
        <v>2115</v>
      </c>
      <c r="E316" s="73" t="s">
        <v>171</v>
      </c>
      <c r="F316" s="156" t="s">
        <v>31</v>
      </c>
      <c r="G316" s="97"/>
      <c r="H316" s="97"/>
      <c r="I316" s="97"/>
      <c r="J316" s="97"/>
      <c r="K316" s="97"/>
      <c r="L316" s="97"/>
      <c r="M316" s="97"/>
      <c r="N316" s="97"/>
      <c r="O316" s="97"/>
      <c r="P316" s="97">
        <v>2.2000000000000002</v>
      </c>
      <c r="Q316" s="75" t="s">
        <v>177</v>
      </c>
      <c r="R316" s="75" t="s">
        <v>177</v>
      </c>
    </row>
    <row r="317" spans="1:18" s="21" customFormat="1" ht="13.2" x14ac:dyDescent="0.25">
      <c r="A317" s="141" t="s">
        <v>27</v>
      </c>
      <c r="B317" s="141"/>
      <c r="C317" s="141"/>
      <c r="D317" s="141"/>
      <c r="E317" s="141"/>
      <c r="F317" s="73" t="s">
        <v>28</v>
      </c>
      <c r="G317" s="97">
        <f>G297+G298</f>
        <v>0</v>
      </c>
      <c r="H317" s="97">
        <f t="shared" ref="H317:P317" si="16">H297+H298</f>
        <v>0</v>
      </c>
      <c r="I317" s="97">
        <f t="shared" si="16"/>
        <v>0</v>
      </c>
      <c r="J317" s="97">
        <f t="shared" si="16"/>
        <v>1.33</v>
      </c>
      <c r="K317" s="97">
        <f t="shared" si="16"/>
        <v>1.33</v>
      </c>
      <c r="L317" s="97">
        <f t="shared" si="16"/>
        <v>1.33</v>
      </c>
      <c r="M317" s="97">
        <f t="shared" si="16"/>
        <v>1.33</v>
      </c>
      <c r="N317" s="97">
        <f t="shared" si="16"/>
        <v>1.33</v>
      </c>
      <c r="O317" s="97">
        <f t="shared" si="16"/>
        <v>1.33</v>
      </c>
      <c r="P317" s="97">
        <f t="shared" si="16"/>
        <v>1.51</v>
      </c>
      <c r="Q317" s="20"/>
      <c r="R317" s="20"/>
    </row>
    <row r="318" spans="1:18" s="21" customFormat="1" ht="13.2" x14ac:dyDescent="0.25">
      <c r="A318" s="141"/>
      <c r="B318" s="141"/>
      <c r="C318" s="141"/>
      <c r="D318" s="141"/>
      <c r="E318" s="141"/>
      <c r="F318" s="73" t="s">
        <v>31</v>
      </c>
      <c r="G318" s="97">
        <f>G275+G276+G277+G278+G279+G280+G281+G282+G283+G284+G285+G286+G287+G288+G289+G290+G291+G292+G293+G294+G295+G296+G299+G300+G301+G302+G304+G305+G306+G307+G308+G303+G309+G310+G311+G312+G313+G314+G315+G316</f>
        <v>6.94</v>
      </c>
      <c r="H318" s="97">
        <f t="shared" ref="H318:P318" si="17">H275+H276+H277+H278+H279+H280+H281+H282+H283+H284+H285+H286+H287+H288+H289+H290+H291+H292+H293+H294+H295+H296+H299+H300+H301+H302+H304+H305+H306+H307+H308+H303+H309+H310+H311+H312+H313+H314+H315+H316</f>
        <v>7.5900000000000007</v>
      </c>
      <c r="I318" s="97">
        <f t="shared" si="17"/>
        <v>8.1500000000000021</v>
      </c>
      <c r="J318" s="97">
        <f t="shared" si="17"/>
        <v>10.790000000000003</v>
      </c>
      <c r="K318" s="97">
        <f t="shared" si="17"/>
        <v>21.910000000000004</v>
      </c>
      <c r="L318" s="97">
        <f t="shared" si="17"/>
        <v>26.748999999999995</v>
      </c>
      <c r="M318" s="97">
        <f t="shared" si="17"/>
        <v>29.388999999999992</v>
      </c>
      <c r="N318" s="97">
        <f t="shared" si="17"/>
        <v>31.288999999999994</v>
      </c>
      <c r="O318" s="97">
        <f t="shared" si="17"/>
        <v>45.288999999999987</v>
      </c>
      <c r="P318" s="97">
        <f t="shared" si="17"/>
        <v>61.489999999999988</v>
      </c>
      <c r="Q318" s="20"/>
      <c r="R318" s="20"/>
    </row>
    <row r="319" spans="1:18" s="21" customFormat="1" ht="13.2" x14ac:dyDescent="0.25">
      <c r="A319" s="141"/>
      <c r="B319" s="141"/>
      <c r="C319" s="141"/>
      <c r="D319" s="141"/>
      <c r="E319" s="141"/>
      <c r="F319" s="73" t="s">
        <v>32</v>
      </c>
      <c r="G319" s="97">
        <v>0</v>
      </c>
      <c r="H319" s="97">
        <v>0</v>
      </c>
      <c r="I319" s="97">
        <v>0</v>
      </c>
      <c r="J319" s="97">
        <v>0</v>
      </c>
      <c r="K319" s="97">
        <v>0</v>
      </c>
      <c r="L319" s="97">
        <v>0</v>
      </c>
      <c r="M319" s="97">
        <v>0</v>
      </c>
      <c r="N319" s="97">
        <v>0</v>
      </c>
      <c r="O319" s="97">
        <v>0</v>
      </c>
      <c r="P319" s="97">
        <v>0</v>
      </c>
      <c r="Q319" s="20"/>
      <c r="R319" s="20"/>
    </row>
    <row r="320" spans="1:18" s="21" customFormat="1" ht="13.2" x14ac:dyDescent="0.25">
      <c r="A320" s="141"/>
      <c r="B320" s="141"/>
      <c r="C320" s="141"/>
      <c r="D320" s="141"/>
      <c r="E320" s="141"/>
      <c r="F320" s="73" t="s">
        <v>23</v>
      </c>
      <c r="G320" s="97">
        <f t="shared" ref="G320:P320" si="18">SUM(G275:G316)</f>
        <v>6.94</v>
      </c>
      <c r="H320" s="97">
        <f t="shared" si="18"/>
        <v>7.5900000000000007</v>
      </c>
      <c r="I320" s="97">
        <f t="shared" si="18"/>
        <v>8.1500000000000021</v>
      </c>
      <c r="J320" s="97">
        <f t="shared" si="18"/>
        <v>12.120000000000003</v>
      </c>
      <c r="K320" s="97">
        <f t="shared" si="18"/>
        <v>23.240000000000002</v>
      </c>
      <c r="L320" s="97">
        <f t="shared" si="18"/>
        <v>28.078999999999994</v>
      </c>
      <c r="M320" s="97">
        <f t="shared" si="18"/>
        <v>30.718999999999994</v>
      </c>
      <c r="N320" s="97">
        <f t="shared" si="18"/>
        <v>32.618999999999993</v>
      </c>
      <c r="O320" s="97">
        <f t="shared" si="18"/>
        <v>46.618999999999993</v>
      </c>
      <c r="P320" s="97">
        <f t="shared" si="18"/>
        <v>62.999999999999986</v>
      </c>
      <c r="Q320" s="97"/>
      <c r="R320" s="97"/>
    </row>
    <row r="321" spans="1:18" s="21" customFormat="1" ht="13.2" x14ac:dyDescent="0.25">
      <c r="A321" s="141"/>
      <c r="B321" s="141"/>
      <c r="C321" s="141"/>
      <c r="D321" s="141"/>
      <c r="E321" s="141"/>
      <c r="F321" s="73" t="s">
        <v>24</v>
      </c>
      <c r="G321" s="97">
        <v>0</v>
      </c>
      <c r="H321" s="97">
        <v>0</v>
      </c>
      <c r="I321" s="97">
        <v>0</v>
      </c>
      <c r="J321" s="97">
        <v>0</v>
      </c>
      <c r="K321" s="97">
        <v>0</v>
      </c>
      <c r="L321" s="97">
        <v>0</v>
      </c>
      <c r="M321" s="97">
        <v>0</v>
      </c>
      <c r="N321" s="97">
        <v>0</v>
      </c>
      <c r="O321" s="97">
        <v>0</v>
      </c>
      <c r="P321" s="97">
        <v>0</v>
      </c>
      <c r="Q321" s="20"/>
      <c r="R321" s="20"/>
    </row>
    <row r="322" spans="1:18" s="55" customFormat="1" ht="27.6" customHeight="1" x14ac:dyDescent="0.25">
      <c r="A322" s="59" t="s">
        <v>15</v>
      </c>
      <c r="B322" s="142" t="s">
        <v>39</v>
      </c>
      <c r="C322" s="142"/>
      <c r="D322" s="142"/>
      <c r="E322" s="142"/>
      <c r="F322" s="142"/>
      <c r="G322" s="142"/>
      <c r="H322" s="142"/>
      <c r="I322" s="142"/>
      <c r="J322" s="142"/>
      <c r="K322" s="142"/>
      <c r="L322" s="142"/>
      <c r="M322" s="142"/>
      <c r="N322" s="142"/>
      <c r="O322" s="142"/>
      <c r="P322" s="142"/>
      <c r="Q322" s="61"/>
      <c r="R322" s="60"/>
    </row>
    <row r="323" spans="1:18" s="21" customFormat="1" ht="26.4" x14ac:dyDescent="0.25">
      <c r="A323" s="75" t="s">
        <v>148</v>
      </c>
      <c r="B323" s="62" t="s">
        <v>146</v>
      </c>
      <c r="C323" s="62" t="s">
        <v>143</v>
      </c>
      <c r="D323" s="31" t="s">
        <v>144</v>
      </c>
      <c r="E323" s="75" t="s">
        <v>47</v>
      </c>
      <c r="F323" s="156" t="s">
        <v>31</v>
      </c>
      <c r="G323" s="97">
        <v>4</v>
      </c>
      <c r="H323" s="97">
        <v>4</v>
      </c>
      <c r="I323" s="97">
        <v>4</v>
      </c>
      <c r="J323" s="97">
        <v>4</v>
      </c>
      <c r="K323" s="97">
        <v>4</v>
      </c>
      <c r="L323" s="97">
        <v>4</v>
      </c>
      <c r="M323" s="97">
        <v>4</v>
      </c>
      <c r="N323" s="97">
        <v>4</v>
      </c>
      <c r="O323" s="97">
        <v>4</v>
      </c>
      <c r="P323" s="97">
        <v>4</v>
      </c>
      <c r="Q323" s="75" t="s">
        <v>142</v>
      </c>
      <c r="R323" s="75" t="s">
        <v>142</v>
      </c>
    </row>
    <row r="324" spans="1:18" s="21" customFormat="1" ht="26.4" x14ac:dyDescent="0.25">
      <c r="A324" s="75" t="s">
        <v>150</v>
      </c>
      <c r="B324" s="26" t="s">
        <v>147</v>
      </c>
      <c r="C324" s="26" t="s">
        <v>143</v>
      </c>
      <c r="D324" s="75" t="s">
        <v>145</v>
      </c>
      <c r="E324" s="75" t="s">
        <v>47</v>
      </c>
      <c r="F324" s="156" t="s">
        <v>31</v>
      </c>
      <c r="G324" s="97"/>
      <c r="H324" s="97"/>
      <c r="I324" s="97"/>
      <c r="J324" s="97"/>
      <c r="K324" s="97"/>
      <c r="L324" s="97">
        <v>4</v>
      </c>
      <c r="M324" s="97">
        <v>4</v>
      </c>
      <c r="N324" s="97">
        <v>4</v>
      </c>
      <c r="O324" s="97">
        <v>4</v>
      </c>
      <c r="P324" s="97">
        <v>4</v>
      </c>
      <c r="Q324" s="75" t="s">
        <v>142</v>
      </c>
      <c r="R324" s="75" t="s">
        <v>142</v>
      </c>
    </row>
    <row r="325" spans="1:18" s="21" customFormat="1" ht="66" x14ac:dyDescent="0.25">
      <c r="A325" s="75" t="s">
        <v>149</v>
      </c>
      <c r="B325" s="26" t="s">
        <v>1373</v>
      </c>
      <c r="C325" s="26" t="s">
        <v>1398</v>
      </c>
      <c r="D325" s="75" t="s">
        <v>1388</v>
      </c>
      <c r="E325" s="75" t="s">
        <v>47</v>
      </c>
      <c r="F325" s="156" t="s">
        <v>31</v>
      </c>
      <c r="G325" s="97"/>
      <c r="H325" s="97"/>
      <c r="I325" s="97"/>
      <c r="J325" s="97"/>
      <c r="K325" s="97"/>
      <c r="L325" s="97"/>
      <c r="M325" s="97"/>
      <c r="N325" s="97"/>
      <c r="O325" s="97"/>
      <c r="P325" s="97">
        <v>3</v>
      </c>
      <c r="Q325" s="73" t="s">
        <v>83</v>
      </c>
      <c r="R325" s="28" t="s">
        <v>1318</v>
      </c>
    </row>
    <row r="326" spans="1:18" s="21" customFormat="1" ht="52.8" x14ac:dyDescent="0.25">
      <c r="A326" s="75" t="s">
        <v>178</v>
      </c>
      <c r="B326" s="26" t="s">
        <v>1577</v>
      </c>
      <c r="C326" s="26" t="s">
        <v>1398</v>
      </c>
      <c r="D326" s="75" t="s">
        <v>1578</v>
      </c>
      <c r="E326" s="75" t="s">
        <v>47</v>
      </c>
      <c r="F326" s="73" t="s">
        <v>28</v>
      </c>
      <c r="G326" s="97"/>
      <c r="H326" s="97"/>
      <c r="I326" s="97"/>
      <c r="J326" s="97">
        <v>1.33</v>
      </c>
      <c r="K326" s="97">
        <v>1.33</v>
      </c>
      <c r="L326" s="97">
        <v>1.33</v>
      </c>
      <c r="M326" s="97">
        <v>1.33</v>
      </c>
      <c r="N326" s="97">
        <v>1.33</v>
      </c>
      <c r="O326" s="97">
        <v>1.33</v>
      </c>
      <c r="P326" s="97">
        <v>1.33</v>
      </c>
      <c r="Q326" s="75" t="s">
        <v>83</v>
      </c>
      <c r="R326" s="75" t="s">
        <v>83</v>
      </c>
    </row>
    <row r="327" spans="1:18" s="21" customFormat="1" ht="84" x14ac:dyDescent="0.25">
      <c r="A327" s="75" t="s">
        <v>179</v>
      </c>
      <c r="B327" s="102" t="s">
        <v>1579</v>
      </c>
      <c r="C327" s="26" t="s">
        <v>1398</v>
      </c>
      <c r="D327" s="75" t="s">
        <v>1580</v>
      </c>
      <c r="E327" s="75" t="s">
        <v>47</v>
      </c>
      <c r="F327" s="73" t="s">
        <v>28</v>
      </c>
      <c r="G327" s="97"/>
      <c r="H327" s="97"/>
      <c r="I327" s="97"/>
      <c r="J327" s="97"/>
      <c r="K327" s="97"/>
      <c r="L327" s="97"/>
      <c r="M327" s="97"/>
      <c r="N327" s="97"/>
      <c r="O327" s="97"/>
      <c r="P327" s="97">
        <v>0.18</v>
      </c>
      <c r="Q327" s="75" t="s">
        <v>83</v>
      </c>
      <c r="R327" s="75" t="s">
        <v>83</v>
      </c>
    </row>
    <row r="328" spans="1:18" s="21" customFormat="1" ht="60" x14ac:dyDescent="0.25">
      <c r="A328" s="75" t="s">
        <v>180</v>
      </c>
      <c r="B328" s="102" t="s">
        <v>1581</v>
      </c>
      <c r="C328" s="26" t="s">
        <v>1398</v>
      </c>
      <c r="D328" s="75" t="s">
        <v>1582</v>
      </c>
      <c r="E328" s="75" t="s">
        <v>47</v>
      </c>
      <c r="F328" s="156" t="s">
        <v>31</v>
      </c>
      <c r="G328" s="97"/>
      <c r="H328" s="97"/>
      <c r="I328" s="97"/>
      <c r="J328" s="97"/>
      <c r="K328" s="97"/>
      <c r="L328" s="97"/>
      <c r="M328" s="97"/>
      <c r="N328" s="97"/>
      <c r="O328" s="97"/>
      <c r="P328" s="97">
        <v>0.31</v>
      </c>
      <c r="Q328" s="75" t="s">
        <v>83</v>
      </c>
      <c r="R328" s="75" t="s">
        <v>83</v>
      </c>
    </row>
    <row r="329" spans="1:18" s="21" customFormat="1" ht="13.2" x14ac:dyDescent="0.25">
      <c r="A329" s="75" t="s">
        <v>181</v>
      </c>
      <c r="B329" s="26" t="s">
        <v>155</v>
      </c>
      <c r="C329" s="26" t="s">
        <v>173</v>
      </c>
      <c r="D329" s="75" t="s">
        <v>169</v>
      </c>
      <c r="E329" s="75" t="s">
        <v>47</v>
      </c>
      <c r="F329" s="156" t="s">
        <v>31</v>
      </c>
      <c r="G329" s="97">
        <v>0.2</v>
      </c>
      <c r="H329" s="97">
        <v>0.2</v>
      </c>
      <c r="I329" s="97">
        <v>0.2</v>
      </c>
      <c r="J329" s="97">
        <v>0.2</v>
      </c>
      <c r="K329" s="97">
        <v>0.2</v>
      </c>
      <c r="L329" s="97">
        <v>0.2</v>
      </c>
      <c r="M329" s="97">
        <v>0.2</v>
      </c>
      <c r="N329" s="97">
        <v>0.2</v>
      </c>
      <c r="O329" s="97">
        <v>0.2</v>
      </c>
      <c r="P329" s="97">
        <v>0.2</v>
      </c>
      <c r="Q329" s="75" t="s">
        <v>177</v>
      </c>
      <c r="R329" s="75" t="s">
        <v>177</v>
      </c>
    </row>
    <row r="330" spans="1:18" s="21" customFormat="1" ht="13.2" x14ac:dyDescent="0.25">
      <c r="A330" s="75" t="s">
        <v>1590</v>
      </c>
      <c r="B330" s="26" t="s">
        <v>155</v>
      </c>
      <c r="C330" s="26" t="s">
        <v>173</v>
      </c>
      <c r="D330" s="75" t="s">
        <v>174</v>
      </c>
      <c r="E330" s="75" t="s">
        <v>47</v>
      </c>
      <c r="F330" s="156" t="s">
        <v>31</v>
      </c>
      <c r="G330" s="97"/>
      <c r="H330" s="97"/>
      <c r="I330" s="97"/>
      <c r="J330" s="97">
        <v>0.3</v>
      </c>
      <c r="K330" s="97">
        <v>0.3</v>
      </c>
      <c r="L330" s="97">
        <v>0.3</v>
      </c>
      <c r="M330" s="97">
        <v>0.3</v>
      </c>
      <c r="N330" s="97">
        <v>0.3</v>
      </c>
      <c r="O330" s="97">
        <v>0.3</v>
      </c>
      <c r="P330" s="97">
        <v>0.3</v>
      </c>
      <c r="Q330" s="75" t="s">
        <v>177</v>
      </c>
      <c r="R330" s="75" t="s">
        <v>177</v>
      </c>
    </row>
    <row r="331" spans="1:18" s="18" customFormat="1" ht="13.2" x14ac:dyDescent="0.25">
      <c r="A331" s="75" t="s">
        <v>1591</v>
      </c>
      <c r="B331" s="26" t="s">
        <v>157</v>
      </c>
      <c r="C331" s="26" t="s">
        <v>173</v>
      </c>
      <c r="D331" s="75" t="s">
        <v>176</v>
      </c>
      <c r="E331" s="75" t="s">
        <v>47</v>
      </c>
      <c r="F331" s="156" t="s">
        <v>31</v>
      </c>
      <c r="G331" s="97"/>
      <c r="H331" s="97"/>
      <c r="I331" s="97"/>
      <c r="J331" s="97"/>
      <c r="K331" s="97"/>
      <c r="L331" s="97"/>
      <c r="M331" s="97"/>
      <c r="N331" s="97"/>
      <c r="O331" s="97"/>
      <c r="P331" s="97">
        <v>6.8</v>
      </c>
      <c r="Q331" s="75" t="s">
        <v>177</v>
      </c>
      <c r="R331" s="75" t="s">
        <v>177</v>
      </c>
    </row>
    <row r="332" spans="1:18" s="21" customFormat="1" ht="13.2" x14ac:dyDescent="0.25">
      <c r="A332" s="141" t="s">
        <v>27</v>
      </c>
      <c r="B332" s="141"/>
      <c r="C332" s="141"/>
      <c r="D332" s="141"/>
      <c r="E332" s="141"/>
      <c r="F332" s="73" t="s">
        <v>28</v>
      </c>
      <c r="G332" s="97">
        <f>G326+G327</f>
        <v>0</v>
      </c>
      <c r="H332" s="97">
        <f t="shared" ref="H332:P332" si="19">H326+H327</f>
        <v>0</v>
      </c>
      <c r="I332" s="97">
        <f t="shared" si="19"/>
        <v>0</v>
      </c>
      <c r="J332" s="97">
        <f t="shared" si="19"/>
        <v>1.33</v>
      </c>
      <c r="K332" s="97">
        <f t="shared" si="19"/>
        <v>1.33</v>
      </c>
      <c r="L332" s="97">
        <f t="shared" si="19"/>
        <v>1.33</v>
      </c>
      <c r="M332" s="97">
        <f t="shared" si="19"/>
        <v>1.33</v>
      </c>
      <c r="N332" s="97">
        <f t="shared" si="19"/>
        <v>1.33</v>
      </c>
      <c r="O332" s="97">
        <f t="shared" si="19"/>
        <v>1.33</v>
      </c>
      <c r="P332" s="97">
        <f t="shared" si="19"/>
        <v>1.51</v>
      </c>
      <c r="Q332" s="20"/>
      <c r="R332" s="20"/>
    </row>
    <row r="333" spans="1:18" s="21" customFormat="1" ht="13.2" x14ac:dyDescent="0.25">
      <c r="A333" s="141"/>
      <c r="B333" s="141"/>
      <c r="C333" s="141"/>
      <c r="D333" s="141"/>
      <c r="E333" s="141"/>
      <c r="F333" s="73" t="s">
        <v>31</v>
      </c>
      <c r="G333" s="97">
        <f>G323+G324+G325+G328+G329+G330+G331</f>
        <v>4.2</v>
      </c>
      <c r="H333" s="97">
        <f t="shared" ref="H333:P333" si="20">H323+H324+H325+H328+H329+H330+H331</f>
        <v>4.2</v>
      </c>
      <c r="I333" s="97">
        <f t="shared" si="20"/>
        <v>4.2</v>
      </c>
      <c r="J333" s="97">
        <f t="shared" si="20"/>
        <v>4.5</v>
      </c>
      <c r="K333" s="97">
        <f t="shared" si="20"/>
        <v>4.5</v>
      </c>
      <c r="L333" s="97">
        <f t="shared" si="20"/>
        <v>8.5</v>
      </c>
      <c r="M333" s="97">
        <f t="shared" si="20"/>
        <v>8.5</v>
      </c>
      <c r="N333" s="97">
        <f t="shared" si="20"/>
        <v>8.5</v>
      </c>
      <c r="O333" s="97">
        <f t="shared" si="20"/>
        <v>8.5</v>
      </c>
      <c r="P333" s="97">
        <f t="shared" si="20"/>
        <v>18.61</v>
      </c>
      <c r="Q333" s="20"/>
      <c r="R333" s="20"/>
    </row>
    <row r="334" spans="1:18" s="21" customFormat="1" ht="13.2" x14ac:dyDescent="0.25">
      <c r="A334" s="141"/>
      <c r="B334" s="141"/>
      <c r="C334" s="141"/>
      <c r="D334" s="141"/>
      <c r="E334" s="141"/>
      <c r="F334" s="73" t="s">
        <v>32</v>
      </c>
      <c r="G334" s="97">
        <v>0</v>
      </c>
      <c r="H334" s="97">
        <v>0</v>
      </c>
      <c r="I334" s="97">
        <v>0</v>
      </c>
      <c r="J334" s="97">
        <v>0</v>
      </c>
      <c r="K334" s="97">
        <v>0</v>
      </c>
      <c r="L334" s="97">
        <v>0</v>
      </c>
      <c r="M334" s="97">
        <v>0</v>
      </c>
      <c r="N334" s="97">
        <v>0</v>
      </c>
      <c r="O334" s="97">
        <v>0</v>
      </c>
      <c r="P334" s="97">
        <v>0</v>
      </c>
      <c r="Q334" s="20"/>
      <c r="R334" s="20"/>
    </row>
    <row r="335" spans="1:18" s="21" customFormat="1" ht="13.2" x14ac:dyDescent="0.25">
      <c r="A335" s="141"/>
      <c r="B335" s="141"/>
      <c r="C335" s="141"/>
      <c r="D335" s="141"/>
      <c r="E335" s="141"/>
      <c r="F335" s="73" t="s">
        <v>23</v>
      </c>
      <c r="G335" s="97">
        <f>SUM(G323:G331)</f>
        <v>4.2</v>
      </c>
      <c r="H335" s="97">
        <f t="shared" ref="H335:P335" si="21">SUM(H323:H331)</f>
        <v>4.2</v>
      </c>
      <c r="I335" s="97">
        <f t="shared" si="21"/>
        <v>4.2</v>
      </c>
      <c r="J335" s="97">
        <f t="shared" si="21"/>
        <v>5.83</v>
      </c>
      <c r="K335" s="97">
        <f t="shared" si="21"/>
        <v>5.83</v>
      </c>
      <c r="L335" s="97">
        <f t="shared" si="21"/>
        <v>9.83</v>
      </c>
      <c r="M335" s="97">
        <f t="shared" si="21"/>
        <v>9.83</v>
      </c>
      <c r="N335" s="97">
        <f t="shared" si="21"/>
        <v>9.83</v>
      </c>
      <c r="O335" s="97">
        <f t="shared" si="21"/>
        <v>9.83</v>
      </c>
      <c r="P335" s="97">
        <f t="shared" si="21"/>
        <v>20.12</v>
      </c>
      <c r="Q335" s="97"/>
      <c r="R335" s="20"/>
    </row>
    <row r="336" spans="1:18" s="21" customFormat="1" ht="13.2" x14ac:dyDescent="0.25">
      <c r="A336" s="141"/>
      <c r="B336" s="141"/>
      <c r="C336" s="141"/>
      <c r="D336" s="141"/>
      <c r="E336" s="141"/>
      <c r="F336" s="73" t="s">
        <v>24</v>
      </c>
      <c r="G336" s="97">
        <v>0</v>
      </c>
      <c r="H336" s="97">
        <v>0</v>
      </c>
      <c r="I336" s="97">
        <v>0</v>
      </c>
      <c r="J336" s="97">
        <v>0</v>
      </c>
      <c r="K336" s="97">
        <v>0</v>
      </c>
      <c r="L336" s="97">
        <v>0</v>
      </c>
      <c r="M336" s="97">
        <v>0</v>
      </c>
      <c r="N336" s="97">
        <v>0</v>
      </c>
      <c r="O336" s="97">
        <v>0</v>
      </c>
      <c r="P336" s="97">
        <v>0</v>
      </c>
      <c r="Q336" s="20"/>
      <c r="R336" s="20"/>
    </row>
    <row r="337" spans="1:18" s="55" customFormat="1" ht="42.6" customHeight="1" x14ac:dyDescent="0.25">
      <c r="A337" s="59" t="s">
        <v>30</v>
      </c>
      <c r="B337" s="142" t="s">
        <v>40</v>
      </c>
      <c r="C337" s="142"/>
      <c r="D337" s="142"/>
      <c r="E337" s="142"/>
      <c r="F337" s="142"/>
      <c r="G337" s="142"/>
      <c r="H337" s="142"/>
      <c r="I337" s="142"/>
      <c r="J337" s="142"/>
      <c r="K337" s="142"/>
      <c r="L337" s="142"/>
      <c r="M337" s="142"/>
      <c r="N337" s="142"/>
      <c r="O337" s="142"/>
      <c r="P337" s="142"/>
      <c r="Q337" s="61"/>
      <c r="R337" s="60"/>
    </row>
    <row r="338" spans="1:18" s="18" customFormat="1" ht="13.2" x14ac:dyDescent="0.25">
      <c r="A338" s="75" t="s">
        <v>881</v>
      </c>
      <c r="B338" s="25" t="s">
        <v>814</v>
      </c>
      <c r="C338" s="26" t="s">
        <v>894</v>
      </c>
      <c r="D338" s="73" t="s">
        <v>861</v>
      </c>
      <c r="E338" s="75" t="s">
        <v>47</v>
      </c>
      <c r="F338" s="73" t="s">
        <v>28</v>
      </c>
      <c r="G338" s="97"/>
      <c r="H338" s="97"/>
      <c r="I338" s="97"/>
      <c r="J338" s="97"/>
      <c r="K338" s="97"/>
      <c r="L338" s="97">
        <v>1.8</v>
      </c>
      <c r="M338" s="97">
        <v>1.8</v>
      </c>
      <c r="N338" s="97">
        <v>1.8</v>
      </c>
      <c r="O338" s="97">
        <v>1.8</v>
      </c>
      <c r="P338" s="97">
        <v>1.8</v>
      </c>
      <c r="Q338" s="75" t="s">
        <v>831</v>
      </c>
      <c r="R338" s="75" t="s">
        <v>831</v>
      </c>
    </row>
    <row r="339" spans="1:18" s="18" customFormat="1" ht="13.2" x14ac:dyDescent="0.25">
      <c r="A339" s="75" t="s">
        <v>882</v>
      </c>
      <c r="B339" s="25" t="s">
        <v>814</v>
      </c>
      <c r="C339" s="26" t="s">
        <v>895</v>
      </c>
      <c r="D339" s="73" t="s">
        <v>861</v>
      </c>
      <c r="E339" s="75" t="s">
        <v>47</v>
      </c>
      <c r="F339" s="73" t="s">
        <v>28</v>
      </c>
      <c r="G339" s="97"/>
      <c r="H339" s="97"/>
      <c r="I339" s="97"/>
      <c r="J339" s="97"/>
      <c r="K339" s="97"/>
      <c r="L339" s="97">
        <v>1.3</v>
      </c>
      <c r="M339" s="97">
        <v>1.3</v>
      </c>
      <c r="N339" s="97">
        <v>1.3</v>
      </c>
      <c r="O339" s="97">
        <v>1.3</v>
      </c>
      <c r="P339" s="97">
        <v>1.3</v>
      </c>
      <c r="Q339" s="75" t="s">
        <v>831</v>
      </c>
      <c r="R339" s="75" t="s">
        <v>831</v>
      </c>
    </row>
    <row r="340" spans="1:18" s="18" customFormat="1" ht="13.2" x14ac:dyDescent="0.25">
      <c r="A340" s="75" t="s">
        <v>884</v>
      </c>
      <c r="B340" s="74" t="s">
        <v>814</v>
      </c>
      <c r="C340" s="26" t="s">
        <v>893</v>
      </c>
      <c r="D340" s="75" t="s">
        <v>861</v>
      </c>
      <c r="E340" s="75" t="s">
        <v>47</v>
      </c>
      <c r="F340" s="73" t="s">
        <v>28</v>
      </c>
      <c r="G340" s="97"/>
      <c r="H340" s="97"/>
      <c r="I340" s="97"/>
      <c r="J340" s="97"/>
      <c r="K340" s="97"/>
      <c r="L340" s="97">
        <v>1.7</v>
      </c>
      <c r="M340" s="97">
        <v>1.7</v>
      </c>
      <c r="N340" s="97">
        <v>1.7</v>
      </c>
      <c r="O340" s="97">
        <v>1.7</v>
      </c>
      <c r="P340" s="97">
        <v>1.7</v>
      </c>
      <c r="Q340" s="75" t="s">
        <v>831</v>
      </c>
      <c r="R340" s="75" t="s">
        <v>831</v>
      </c>
    </row>
    <row r="341" spans="1:18" s="18" customFormat="1" ht="13.2" x14ac:dyDescent="0.25">
      <c r="A341" s="75" t="s">
        <v>885</v>
      </c>
      <c r="B341" s="25" t="s">
        <v>814</v>
      </c>
      <c r="C341" s="26" t="s">
        <v>896</v>
      </c>
      <c r="D341" s="73" t="s">
        <v>861</v>
      </c>
      <c r="E341" s="75" t="s">
        <v>47</v>
      </c>
      <c r="F341" s="73" t="s">
        <v>28</v>
      </c>
      <c r="G341" s="97"/>
      <c r="H341" s="97"/>
      <c r="I341" s="97"/>
      <c r="J341" s="97"/>
      <c r="K341" s="97"/>
      <c r="L341" s="97">
        <v>3.2</v>
      </c>
      <c r="M341" s="97">
        <v>3.2</v>
      </c>
      <c r="N341" s="97">
        <v>3.2</v>
      </c>
      <c r="O341" s="97">
        <v>3.2</v>
      </c>
      <c r="P341" s="97">
        <v>3.2</v>
      </c>
      <c r="Q341" s="75" t="s">
        <v>831</v>
      </c>
      <c r="R341" s="75" t="s">
        <v>831</v>
      </c>
    </row>
    <row r="342" spans="1:18" s="18" customFormat="1" ht="105.6" x14ac:dyDescent="0.25">
      <c r="A342" s="75" t="s">
        <v>886</v>
      </c>
      <c r="B342" s="26" t="s">
        <v>883</v>
      </c>
      <c r="C342" s="26" t="s">
        <v>896</v>
      </c>
      <c r="D342" s="75" t="s">
        <v>860</v>
      </c>
      <c r="E342" s="75" t="s">
        <v>47</v>
      </c>
      <c r="F342" s="156" t="s">
        <v>31</v>
      </c>
      <c r="G342" s="97"/>
      <c r="H342" s="97"/>
      <c r="I342" s="97"/>
      <c r="J342" s="97"/>
      <c r="K342" s="97"/>
      <c r="L342" s="97"/>
      <c r="M342" s="97"/>
      <c r="N342" s="97"/>
      <c r="O342" s="97"/>
      <c r="P342" s="97">
        <v>0.6</v>
      </c>
      <c r="Q342" s="75" t="s">
        <v>831</v>
      </c>
      <c r="R342" s="75" t="s">
        <v>831</v>
      </c>
    </row>
    <row r="343" spans="1:18" s="18" customFormat="1" ht="13.2" x14ac:dyDescent="0.25">
      <c r="A343" s="75" t="s">
        <v>887</v>
      </c>
      <c r="B343" s="26" t="s">
        <v>814</v>
      </c>
      <c r="C343" s="26" t="s">
        <v>897</v>
      </c>
      <c r="D343" s="75" t="s">
        <v>898</v>
      </c>
      <c r="E343" s="75" t="s">
        <v>47</v>
      </c>
      <c r="F343" s="156" t="s">
        <v>31</v>
      </c>
      <c r="G343" s="97"/>
      <c r="H343" s="97"/>
      <c r="I343" s="97">
        <v>1.5</v>
      </c>
      <c r="J343" s="97">
        <v>1.5</v>
      </c>
      <c r="K343" s="97">
        <v>1.5</v>
      </c>
      <c r="L343" s="97">
        <v>1.5</v>
      </c>
      <c r="M343" s="97">
        <v>1.5</v>
      </c>
      <c r="N343" s="97">
        <v>1.5</v>
      </c>
      <c r="O343" s="97">
        <v>1.5</v>
      </c>
      <c r="P343" s="97">
        <v>1.5</v>
      </c>
      <c r="Q343" s="75" t="s">
        <v>831</v>
      </c>
      <c r="R343" s="75" t="s">
        <v>831</v>
      </c>
    </row>
    <row r="344" spans="1:18" s="18" customFormat="1" ht="13.2" x14ac:dyDescent="0.25">
      <c r="A344" s="75" t="s">
        <v>888</v>
      </c>
      <c r="B344" s="26" t="s">
        <v>814</v>
      </c>
      <c r="C344" s="26" t="s">
        <v>897</v>
      </c>
      <c r="D344" s="73" t="s">
        <v>899</v>
      </c>
      <c r="E344" s="75" t="s">
        <v>47</v>
      </c>
      <c r="F344" s="156" t="s">
        <v>31</v>
      </c>
      <c r="G344" s="97"/>
      <c r="H344" s="97"/>
      <c r="I344" s="97">
        <v>1.5</v>
      </c>
      <c r="J344" s="97">
        <v>1.5</v>
      </c>
      <c r="K344" s="97">
        <v>1.5</v>
      </c>
      <c r="L344" s="97">
        <v>1.5</v>
      </c>
      <c r="M344" s="97">
        <v>1.5</v>
      </c>
      <c r="N344" s="97">
        <v>1.5</v>
      </c>
      <c r="O344" s="97">
        <v>1.5</v>
      </c>
      <c r="P344" s="97">
        <v>1.5</v>
      </c>
      <c r="Q344" s="75" t="s">
        <v>831</v>
      </c>
      <c r="R344" s="75" t="s">
        <v>831</v>
      </c>
    </row>
    <row r="345" spans="1:18" s="18" customFormat="1" ht="13.2" x14ac:dyDescent="0.25">
      <c r="A345" s="75" t="s">
        <v>889</v>
      </c>
      <c r="B345" s="26" t="s">
        <v>1407</v>
      </c>
      <c r="C345" s="26" t="s">
        <v>1406</v>
      </c>
      <c r="D345" s="73" t="s">
        <v>1419</v>
      </c>
      <c r="E345" s="75" t="s">
        <v>47</v>
      </c>
      <c r="F345" s="156" t="s">
        <v>31</v>
      </c>
      <c r="G345" s="97"/>
      <c r="H345" s="97"/>
      <c r="I345" s="97"/>
      <c r="J345" s="97"/>
      <c r="K345" s="97"/>
      <c r="L345" s="97"/>
      <c r="M345" s="97"/>
      <c r="N345" s="97"/>
      <c r="O345" s="97"/>
      <c r="P345" s="97">
        <v>1</v>
      </c>
      <c r="Q345" s="73" t="s">
        <v>83</v>
      </c>
      <c r="R345" s="28" t="s">
        <v>1318</v>
      </c>
    </row>
    <row r="346" spans="1:18" s="18" customFormat="1" ht="39.6" x14ac:dyDescent="0.25">
      <c r="A346" s="75" t="s">
        <v>890</v>
      </c>
      <c r="B346" s="25" t="s">
        <v>1408</v>
      </c>
      <c r="C346" s="26" t="s">
        <v>1406</v>
      </c>
      <c r="D346" s="73" t="s">
        <v>1420</v>
      </c>
      <c r="E346" s="75" t="s">
        <v>47</v>
      </c>
      <c r="F346" s="73" t="s">
        <v>28</v>
      </c>
      <c r="G346" s="97"/>
      <c r="H346" s="97"/>
      <c r="I346" s="97"/>
      <c r="J346" s="97"/>
      <c r="K346" s="97"/>
      <c r="L346" s="97"/>
      <c r="M346" s="97"/>
      <c r="N346" s="97"/>
      <c r="O346" s="97"/>
      <c r="P346" s="97">
        <v>2</v>
      </c>
      <c r="Q346" s="73" t="s">
        <v>83</v>
      </c>
      <c r="R346" s="28" t="s">
        <v>1318</v>
      </c>
    </row>
    <row r="347" spans="1:18" s="18" customFormat="1" ht="26.4" x14ac:dyDescent="0.25">
      <c r="A347" s="75" t="s">
        <v>891</v>
      </c>
      <c r="B347" s="25" t="s">
        <v>1409</v>
      </c>
      <c r="C347" s="26" t="s">
        <v>1406</v>
      </c>
      <c r="D347" s="73" t="s">
        <v>1421</v>
      </c>
      <c r="E347" s="75" t="s">
        <v>47</v>
      </c>
      <c r="F347" s="73" t="s">
        <v>28</v>
      </c>
      <c r="G347" s="97"/>
      <c r="H347" s="97"/>
      <c r="I347" s="97"/>
      <c r="J347" s="97"/>
      <c r="K347" s="97"/>
      <c r="L347" s="97"/>
      <c r="M347" s="97"/>
      <c r="N347" s="97"/>
      <c r="O347" s="97"/>
      <c r="P347" s="97">
        <v>1.6719999999999999</v>
      </c>
      <c r="Q347" s="73" t="s">
        <v>83</v>
      </c>
      <c r="R347" s="28" t="s">
        <v>1318</v>
      </c>
    </row>
    <row r="348" spans="1:18" s="18" customFormat="1" ht="13.2" x14ac:dyDescent="0.25">
      <c r="A348" s="75" t="s">
        <v>892</v>
      </c>
      <c r="B348" s="25" t="s">
        <v>1410</v>
      </c>
      <c r="C348" s="26" t="s">
        <v>894</v>
      </c>
      <c r="D348" s="73" t="s">
        <v>1422</v>
      </c>
      <c r="E348" s="75" t="s">
        <v>47</v>
      </c>
      <c r="F348" s="73" t="s">
        <v>28</v>
      </c>
      <c r="G348" s="97"/>
      <c r="H348" s="97"/>
      <c r="I348" s="97"/>
      <c r="J348" s="97"/>
      <c r="K348" s="97"/>
      <c r="L348" s="97"/>
      <c r="M348" s="97"/>
      <c r="N348" s="97"/>
      <c r="O348" s="97"/>
      <c r="P348" s="97">
        <v>1.504</v>
      </c>
      <c r="Q348" s="75" t="s">
        <v>831</v>
      </c>
      <c r="R348" s="28" t="s">
        <v>1318</v>
      </c>
    </row>
    <row r="349" spans="1:18" s="18" customFormat="1" ht="13.2" x14ac:dyDescent="0.25">
      <c r="A349" s="75" t="s">
        <v>1411</v>
      </c>
      <c r="B349" s="25" t="s">
        <v>1085</v>
      </c>
      <c r="C349" s="26" t="s">
        <v>1497</v>
      </c>
      <c r="D349" s="73" t="s">
        <v>1486</v>
      </c>
      <c r="E349" s="75" t="s">
        <v>47</v>
      </c>
      <c r="F349" s="73" t="s">
        <v>28</v>
      </c>
      <c r="G349" s="97">
        <v>0.13</v>
      </c>
      <c r="H349" s="97">
        <v>0.13</v>
      </c>
      <c r="I349" s="97">
        <v>0.13</v>
      </c>
      <c r="J349" s="97">
        <v>0.13</v>
      </c>
      <c r="K349" s="97">
        <v>0.13</v>
      </c>
      <c r="L349" s="97">
        <v>0.13</v>
      </c>
      <c r="M349" s="97">
        <v>0.13</v>
      </c>
      <c r="N349" s="97">
        <v>0.13</v>
      </c>
      <c r="O349" s="97">
        <v>0.13</v>
      </c>
      <c r="P349" s="97">
        <v>0.13</v>
      </c>
      <c r="Q349" s="73" t="s">
        <v>1061</v>
      </c>
      <c r="R349" s="73" t="s">
        <v>1061</v>
      </c>
    </row>
    <row r="350" spans="1:18" s="18" customFormat="1" ht="26.4" x14ac:dyDescent="0.25">
      <c r="A350" s="75" t="s">
        <v>1412</v>
      </c>
      <c r="B350" s="25" t="s">
        <v>1494</v>
      </c>
      <c r="C350" s="26" t="s">
        <v>1497</v>
      </c>
      <c r="D350" s="73" t="s">
        <v>1487</v>
      </c>
      <c r="E350" s="75" t="s">
        <v>47</v>
      </c>
      <c r="F350" s="73" t="s">
        <v>28</v>
      </c>
      <c r="G350" s="97">
        <v>0.6</v>
      </c>
      <c r="H350" s="97">
        <v>0.6</v>
      </c>
      <c r="I350" s="97">
        <v>0.6</v>
      </c>
      <c r="J350" s="97">
        <v>0.6</v>
      </c>
      <c r="K350" s="97">
        <v>0.6</v>
      </c>
      <c r="L350" s="97">
        <v>0.6</v>
      </c>
      <c r="M350" s="97">
        <v>0.6</v>
      </c>
      <c r="N350" s="97">
        <v>0.6</v>
      </c>
      <c r="O350" s="97">
        <v>0.6</v>
      </c>
      <c r="P350" s="97">
        <v>0.6</v>
      </c>
      <c r="Q350" s="73" t="s">
        <v>1061</v>
      </c>
      <c r="R350" s="73" t="s">
        <v>1061</v>
      </c>
    </row>
    <row r="351" spans="1:18" s="18" customFormat="1" ht="13.2" x14ac:dyDescent="0.25">
      <c r="A351" s="75" t="s">
        <v>1413</v>
      </c>
      <c r="B351" s="25" t="s">
        <v>1495</v>
      </c>
      <c r="C351" s="26" t="s">
        <v>1497</v>
      </c>
      <c r="D351" s="73" t="s">
        <v>1488</v>
      </c>
      <c r="E351" s="75" t="s">
        <v>47</v>
      </c>
      <c r="F351" s="73" t="s">
        <v>28</v>
      </c>
      <c r="G351" s="97">
        <v>0.8</v>
      </c>
      <c r="H351" s="97">
        <v>0.8</v>
      </c>
      <c r="I351" s="97">
        <v>0.8</v>
      </c>
      <c r="J351" s="97">
        <v>0.8</v>
      </c>
      <c r="K351" s="97">
        <v>0.8</v>
      </c>
      <c r="L351" s="97">
        <v>0.8</v>
      </c>
      <c r="M351" s="97">
        <v>0.8</v>
      </c>
      <c r="N351" s="97">
        <v>0.8</v>
      </c>
      <c r="O351" s="97">
        <v>0.8</v>
      </c>
      <c r="P351" s="97">
        <v>0.8</v>
      </c>
      <c r="Q351" s="73" t="s">
        <v>1061</v>
      </c>
      <c r="R351" s="73" t="s">
        <v>1061</v>
      </c>
    </row>
    <row r="352" spans="1:18" s="18" customFormat="1" ht="13.2" x14ac:dyDescent="0.25">
      <c r="A352" s="75" t="s">
        <v>1414</v>
      </c>
      <c r="B352" s="25" t="s">
        <v>1495</v>
      </c>
      <c r="C352" s="26" t="s">
        <v>1497</v>
      </c>
      <c r="D352" s="73" t="s">
        <v>1489</v>
      </c>
      <c r="E352" s="75" t="s">
        <v>47</v>
      </c>
      <c r="F352" s="73" t="s">
        <v>28</v>
      </c>
      <c r="G352" s="97">
        <v>0.77</v>
      </c>
      <c r="H352" s="97">
        <v>0.77</v>
      </c>
      <c r="I352" s="97">
        <v>0.77</v>
      </c>
      <c r="J352" s="97">
        <v>0.77</v>
      </c>
      <c r="K352" s="97">
        <v>0.77</v>
      </c>
      <c r="L352" s="97">
        <v>0.77</v>
      </c>
      <c r="M352" s="97">
        <v>0.77</v>
      </c>
      <c r="N352" s="97">
        <v>0.77</v>
      </c>
      <c r="O352" s="97">
        <v>0.77</v>
      </c>
      <c r="P352" s="97">
        <v>0.77</v>
      </c>
      <c r="Q352" s="73" t="s">
        <v>1061</v>
      </c>
      <c r="R352" s="73" t="s">
        <v>1061</v>
      </c>
    </row>
    <row r="353" spans="1:18" s="18" customFormat="1" ht="13.2" x14ac:dyDescent="0.25">
      <c r="A353" s="75" t="s">
        <v>1415</v>
      </c>
      <c r="B353" s="25" t="s">
        <v>1496</v>
      </c>
      <c r="C353" s="26" t="s">
        <v>1497</v>
      </c>
      <c r="D353" s="73" t="s">
        <v>1490</v>
      </c>
      <c r="E353" s="75" t="s">
        <v>47</v>
      </c>
      <c r="F353" s="73" t="s">
        <v>28</v>
      </c>
      <c r="G353" s="97"/>
      <c r="H353" s="97"/>
      <c r="I353" s="97"/>
      <c r="J353" s="97"/>
      <c r="K353" s="97"/>
      <c r="L353" s="97"/>
      <c r="M353" s="97"/>
      <c r="N353" s="97"/>
      <c r="O353" s="97">
        <v>0.15</v>
      </c>
      <c r="P353" s="97">
        <v>0.15</v>
      </c>
      <c r="Q353" s="73" t="s">
        <v>1061</v>
      </c>
      <c r="R353" s="73" t="s">
        <v>1061</v>
      </c>
    </row>
    <row r="354" spans="1:18" s="18" customFormat="1" ht="13.2" x14ac:dyDescent="0.25">
      <c r="A354" s="75" t="s">
        <v>1416</v>
      </c>
      <c r="B354" s="25" t="s">
        <v>1496</v>
      </c>
      <c r="C354" s="26" t="s">
        <v>1497</v>
      </c>
      <c r="D354" s="73" t="s">
        <v>1491</v>
      </c>
      <c r="E354" s="75" t="s">
        <v>47</v>
      </c>
      <c r="F354" s="156" t="s">
        <v>31</v>
      </c>
      <c r="G354" s="97"/>
      <c r="H354" s="97"/>
      <c r="I354" s="97"/>
      <c r="J354" s="97"/>
      <c r="K354" s="97"/>
      <c r="L354" s="97"/>
      <c r="M354" s="97"/>
      <c r="N354" s="97"/>
      <c r="O354" s="97">
        <v>0.25</v>
      </c>
      <c r="P354" s="97">
        <v>0.25</v>
      </c>
      <c r="Q354" s="73" t="s">
        <v>1061</v>
      </c>
      <c r="R354" s="73" t="s">
        <v>1061</v>
      </c>
    </row>
    <row r="355" spans="1:18" s="18" customFormat="1" ht="13.2" x14ac:dyDescent="0.25">
      <c r="A355" s="75" t="s">
        <v>1417</v>
      </c>
      <c r="B355" s="25" t="s">
        <v>1496</v>
      </c>
      <c r="C355" s="26" t="s">
        <v>1497</v>
      </c>
      <c r="D355" s="73" t="s">
        <v>1492</v>
      </c>
      <c r="E355" s="75" t="s">
        <v>47</v>
      </c>
      <c r="F355" s="156" t="s">
        <v>31</v>
      </c>
      <c r="G355" s="97"/>
      <c r="H355" s="97"/>
      <c r="I355" s="97"/>
      <c r="J355" s="97"/>
      <c r="K355" s="97"/>
      <c r="L355" s="97"/>
      <c r="M355" s="97"/>
      <c r="N355" s="97"/>
      <c r="O355" s="97">
        <v>0.1</v>
      </c>
      <c r="P355" s="97">
        <v>0.1</v>
      </c>
      <c r="Q355" s="73" t="s">
        <v>1061</v>
      </c>
      <c r="R355" s="73" t="s">
        <v>1061</v>
      </c>
    </row>
    <row r="356" spans="1:18" s="18" customFormat="1" ht="13.2" x14ac:dyDescent="0.25">
      <c r="A356" s="75" t="s">
        <v>1418</v>
      </c>
      <c r="B356" s="25" t="s">
        <v>1496</v>
      </c>
      <c r="C356" s="26" t="s">
        <v>1497</v>
      </c>
      <c r="D356" s="73" t="s">
        <v>1493</v>
      </c>
      <c r="E356" s="75" t="s">
        <v>47</v>
      </c>
      <c r="F356" s="156" t="s">
        <v>31</v>
      </c>
      <c r="G356" s="97"/>
      <c r="H356" s="97"/>
      <c r="I356" s="97"/>
      <c r="J356" s="97"/>
      <c r="K356" s="97"/>
      <c r="L356" s="97"/>
      <c r="M356" s="97"/>
      <c r="N356" s="97"/>
      <c r="O356" s="97">
        <v>0.1</v>
      </c>
      <c r="P356" s="97">
        <v>0.1</v>
      </c>
      <c r="Q356" s="73" t="s">
        <v>1061</v>
      </c>
      <c r="R356" s="73" t="s">
        <v>1061</v>
      </c>
    </row>
    <row r="357" spans="1:18" s="18" customFormat="1" ht="26.4" x14ac:dyDescent="0.25">
      <c r="A357" s="75" t="s">
        <v>1498</v>
      </c>
      <c r="B357" s="25" t="s">
        <v>1675</v>
      </c>
      <c r="C357" s="26" t="s">
        <v>1665</v>
      </c>
      <c r="D357" s="73" t="s">
        <v>1671</v>
      </c>
      <c r="E357" s="75" t="s">
        <v>47</v>
      </c>
      <c r="F357" s="73" t="s">
        <v>28</v>
      </c>
      <c r="G357" s="97">
        <v>0.3</v>
      </c>
      <c r="H357" s="97">
        <v>0.3</v>
      </c>
      <c r="I357" s="97">
        <v>0.3</v>
      </c>
      <c r="J357" s="97">
        <v>0.3</v>
      </c>
      <c r="K357" s="97">
        <v>0.3</v>
      </c>
      <c r="L357" s="97">
        <v>0.3</v>
      </c>
      <c r="M357" s="97">
        <v>0.3</v>
      </c>
      <c r="N357" s="97">
        <v>0.3</v>
      </c>
      <c r="O357" s="97">
        <v>0.3</v>
      </c>
      <c r="P357" s="97">
        <v>0.3</v>
      </c>
      <c r="Q357" s="75" t="s">
        <v>1480</v>
      </c>
      <c r="R357" s="75" t="s">
        <v>1480</v>
      </c>
    </row>
    <row r="358" spans="1:18" s="18" customFormat="1" ht="26.4" x14ac:dyDescent="0.25">
      <c r="A358" s="75" t="s">
        <v>1499</v>
      </c>
      <c r="B358" s="25" t="s">
        <v>1675</v>
      </c>
      <c r="C358" s="26" t="s">
        <v>1665</v>
      </c>
      <c r="D358" s="73" t="s">
        <v>1672</v>
      </c>
      <c r="E358" s="75" t="s">
        <v>47</v>
      </c>
      <c r="F358" s="156" t="s">
        <v>31</v>
      </c>
      <c r="G358" s="97"/>
      <c r="H358" s="97">
        <v>0.2</v>
      </c>
      <c r="I358" s="97">
        <v>0.2</v>
      </c>
      <c r="J358" s="97">
        <v>0.2</v>
      </c>
      <c r="K358" s="97">
        <v>0.2</v>
      </c>
      <c r="L358" s="97">
        <v>0.2</v>
      </c>
      <c r="M358" s="97">
        <v>0.2</v>
      </c>
      <c r="N358" s="97">
        <v>0.2</v>
      </c>
      <c r="O358" s="97">
        <v>0.2</v>
      </c>
      <c r="P358" s="97">
        <v>0.2</v>
      </c>
      <c r="Q358" s="75" t="s">
        <v>1480</v>
      </c>
      <c r="R358" s="75" t="s">
        <v>1480</v>
      </c>
    </row>
    <row r="359" spans="1:18" s="18" customFormat="1" ht="26.4" x14ac:dyDescent="0.25">
      <c r="A359" s="75" t="s">
        <v>1500</v>
      </c>
      <c r="B359" s="25" t="s">
        <v>1675</v>
      </c>
      <c r="C359" s="26" t="s">
        <v>1665</v>
      </c>
      <c r="D359" s="73" t="s">
        <v>1673</v>
      </c>
      <c r="E359" s="75" t="s">
        <v>47</v>
      </c>
      <c r="F359" s="73" t="s">
        <v>28</v>
      </c>
      <c r="G359" s="97"/>
      <c r="H359" s="97"/>
      <c r="I359" s="97"/>
      <c r="J359" s="97">
        <v>0.3</v>
      </c>
      <c r="K359" s="97">
        <v>0.3</v>
      </c>
      <c r="L359" s="97">
        <v>0.3</v>
      </c>
      <c r="M359" s="97">
        <v>0.3</v>
      </c>
      <c r="N359" s="97">
        <v>0.3</v>
      </c>
      <c r="O359" s="97">
        <v>0.3</v>
      </c>
      <c r="P359" s="97">
        <v>0.3</v>
      </c>
      <c r="Q359" s="75" t="s">
        <v>1480</v>
      </c>
      <c r="R359" s="75" t="s">
        <v>1480</v>
      </c>
    </row>
    <row r="360" spans="1:18" s="18" customFormat="1" ht="26.4" x14ac:dyDescent="0.25">
      <c r="A360" s="75" t="s">
        <v>1666</v>
      </c>
      <c r="B360" s="25" t="s">
        <v>1675</v>
      </c>
      <c r="C360" s="26" t="s">
        <v>1665</v>
      </c>
      <c r="D360" s="73" t="s">
        <v>1674</v>
      </c>
      <c r="E360" s="75" t="s">
        <v>47</v>
      </c>
      <c r="F360" s="156" t="s">
        <v>31</v>
      </c>
      <c r="G360" s="97"/>
      <c r="H360" s="97"/>
      <c r="I360" s="97">
        <v>0.2</v>
      </c>
      <c r="J360" s="97">
        <v>0.2</v>
      </c>
      <c r="K360" s="97">
        <v>0.2</v>
      </c>
      <c r="L360" s="97">
        <v>0.2</v>
      </c>
      <c r="M360" s="97">
        <v>0.2</v>
      </c>
      <c r="N360" s="97">
        <v>0.2</v>
      </c>
      <c r="O360" s="97">
        <v>0.2</v>
      </c>
      <c r="P360" s="97">
        <v>0.2</v>
      </c>
      <c r="Q360" s="75" t="s">
        <v>1480</v>
      </c>
      <c r="R360" s="75" t="s">
        <v>1480</v>
      </c>
    </row>
    <row r="361" spans="1:18" s="18" customFormat="1" ht="39.6" x14ac:dyDescent="0.25">
      <c r="A361" s="75" t="s">
        <v>1667</v>
      </c>
      <c r="B361" s="25" t="s">
        <v>1918</v>
      </c>
      <c r="C361" s="26" t="s">
        <v>1919</v>
      </c>
      <c r="D361" s="73" t="s">
        <v>1920</v>
      </c>
      <c r="E361" s="75" t="s">
        <v>47</v>
      </c>
      <c r="F361" s="73" t="s">
        <v>28</v>
      </c>
      <c r="G361" s="97">
        <v>0.16</v>
      </c>
      <c r="H361" s="97">
        <v>0.16</v>
      </c>
      <c r="I361" s="97">
        <v>0.16</v>
      </c>
      <c r="J361" s="97">
        <v>0.16</v>
      </c>
      <c r="K361" s="97">
        <v>0.16</v>
      </c>
      <c r="L361" s="97">
        <v>0.16</v>
      </c>
      <c r="M361" s="97">
        <v>0.16</v>
      </c>
      <c r="N361" s="97">
        <v>0.16</v>
      </c>
      <c r="O361" s="97">
        <v>0.16</v>
      </c>
      <c r="P361" s="97">
        <v>0.16</v>
      </c>
      <c r="Q361" s="73" t="s">
        <v>83</v>
      </c>
      <c r="R361" s="73" t="s">
        <v>83</v>
      </c>
    </row>
    <row r="362" spans="1:18" s="18" customFormat="1" ht="52.8" x14ac:dyDescent="0.25">
      <c r="A362" s="75" t="s">
        <v>1668</v>
      </c>
      <c r="B362" s="25" t="s">
        <v>1921</v>
      </c>
      <c r="C362" s="26" t="s">
        <v>1919</v>
      </c>
      <c r="D362" s="73" t="s">
        <v>1922</v>
      </c>
      <c r="E362" s="75" t="s">
        <v>47</v>
      </c>
      <c r="F362" s="156" t="s">
        <v>31</v>
      </c>
      <c r="G362" s="97">
        <v>0.06</v>
      </c>
      <c r="H362" s="97">
        <v>0.06</v>
      </c>
      <c r="I362" s="97">
        <v>0.06</v>
      </c>
      <c r="J362" s="97">
        <v>0.06</v>
      </c>
      <c r="K362" s="97">
        <v>0.06</v>
      </c>
      <c r="L362" s="97">
        <v>0.06</v>
      </c>
      <c r="M362" s="97">
        <v>0.06</v>
      </c>
      <c r="N362" s="97">
        <v>0.06</v>
      </c>
      <c r="O362" s="97">
        <v>0.06</v>
      </c>
      <c r="P362" s="97">
        <v>0.06</v>
      </c>
      <c r="Q362" s="73" t="s">
        <v>83</v>
      </c>
      <c r="R362" s="73" t="s">
        <v>83</v>
      </c>
    </row>
    <row r="363" spans="1:18" s="18" customFormat="1" ht="81.599999999999994" x14ac:dyDescent="0.25">
      <c r="A363" s="75" t="s">
        <v>1669</v>
      </c>
      <c r="B363" s="116" t="s">
        <v>1923</v>
      </c>
      <c r="C363" s="26" t="s">
        <v>1919</v>
      </c>
      <c r="D363" s="73" t="s">
        <v>1924</v>
      </c>
      <c r="E363" s="75" t="s">
        <v>47</v>
      </c>
      <c r="F363" s="156" t="s">
        <v>31</v>
      </c>
      <c r="G363" s="97"/>
      <c r="H363" s="97"/>
      <c r="I363" s="97"/>
      <c r="J363" s="97"/>
      <c r="K363" s="97">
        <v>0.54</v>
      </c>
      <c r="L363" s="97">
        <v>0.54</v>
      </c>
      <c r="M363" s="97">
        <v>0.54</v>
      </c>
      <c r="N363" s="97">
        <v>0.54</v>
      </c>
      <c r="O363" s="97">
        <v>0.54</v>
      </c>
      <c r="P363" s="97">
        <v>0.54</v>
      </c>
      <c r="Q363" s="73" t="s">
        <v>83</v>
      </c>
      <c r="R363" s="73" t="s">
        <v>83</v>
      </c>
    </row>
    <row r="364" spans="1:18" s="18" customFormat="1" ht="102" x14ac:dyDescent="0.25">
      <c r="A364" s="75" t="s">
        <v>1670</v>
      </c>
      <c r="B364" s="116" t="s">
        <v>1925</v>
      </c>
      <c r="C364" s="26" t="s">
        <v>1926</v>
      </c>
      <c r="D364" s="73" t="s">
        <v>1927</v>
      </c>
      <c r="E364" s="75" t="s">
        <v>47</v>
      </c>
      <c r="F364" s="73" t="s">
        <v>28</v>
      </c>
      <c r="G364" s="97"/>
      <c r="H364" s="97"/>
      <c r="I364" s="97"/>
      <c r="J364" s="97"/>
      <c r="K364" s="97">
        <v>0.66</v>
      </c>
      <c r="L364" s="97">
        <v>0.66</v>
      </c>
      <c r="M364" s="97">
        <v>0.66</v>
      </c>
      <c r="N364" s="97">
        <v>0.66</v>
      </c>
      <c r="O364" s="97">
        <v>0.66</v>
      </c>
      <c r="P364" s="97">
        <v>0.66</v>
      </c>
      <c r="Q364" s="73" t="s">
        <v>83</v>
      </c>
      <c r="R364" s="73" t="s">
        <v>83</v>
      </c>
    </row>
    <row r="365" spans="1:18" s="21" customFormat="1" ht="13.2" x14ac:dyDescent="0.25">
      <c r="A365" s="141" t="s">
        <v>27</v>
      </c>
      <c r="B365" s="141"/>
      <c r="C365" s="141"/>
      <c r="D365" s="141"/>
      <c r="E365" s="141"/>
      <c r="F365" s="73" t="s">
        <v>28</v>
      </c>
      <c r="G365" s="97">
        <f>G338+G339+G340+G341+G346+G347+G348+G349+G350+G351+G352+G353+G357+G359+G361+G364</f>
        <v>2.76</v>
      </c>
      <c r="H365" s="97">
        <f t="shared" ref="H365:P365" si="22">H338+H339+H340+H341+H346+H347+H348+H349+H350+H351+H352+H353+H357+H359+H361+H364</f>
        <v>2.76</v>
      </c>
      <c r="I365" s="97">
        <f t="shared" si="22"/>
        <v>2.76</v>
      </c>
      <c r="J365" s="97">
        <f t="shared" si="22"/>
        <v>3.0599999999999996</v>
      </c>
      <c r="K365" s="97">
        <f t="shared" si="22"/>
        <v>3.7199999999999998</v>
      </c>
      <c r="L365" s="97">
        <f t="shared" si="22"/>
        <v>11.720000000000002</v>
      </c>
      <c r="M365" s="97">
        <f t="shared" si="22"/>
        <v>11.720000000000002</v>
      </c>
      <c r="N365" s="97">
        <f t="shared" si="22"/>
        <v>11.720000000000002</v>
      </c>
      <c r="O365" s="97">
        <f t="shared" si="22"/>
        <v>11.870000000000003</v>
      </c>
      <c r="P365" s="97">
        <f t="shared" si="22"/>
        <v>17.046000000000003</v>
      </c>
      <c r="Q365" s="20"/>
      <c r="R365" s="20"/>
    </row>
    <row r="366" spans="1:18" s="21" customFormat="1" ht="13.2" x14ac:dyDescent="0.25">
      <c r="A366" s="141"/>
      <c r="B366" s="141"/>
      <c r="C366" s="141"/>
      <c r="D366" s="141"/>
      <c r="E366" s="141"/>
      <c r="F366" s="73" t="s">
        <v>31</v>
      </c>
      <c r="G366" s="97">
        <f>G342+G343+G344+G345+G354+G355+G356+G358+G360+G362+G363</f>
        <v>0.06</v>
      </c>
      <c r="H366" s="97">
        <f t="shared" ref="H366:P366" si="23">H342+H343+H344+H345+H354+H355+H356+H358+H360+H362+H363</f>
        <v>0.26</v>
      </c>
      <c r="I366" s="97">
        <f t="shared" si="23"/>
        <v>3.4600000000000004</v>
      </c>
      <c r="J366" s="97">
        <f t="shared" si="23"/>
        <v>3.4600000000000004</v>
      </c>
      <c r="K366" s="97">
        <f t="shared" si="23"/>
        <v>4</v>
      </c>
      <c r="L366" s="97">
        <f t="shared" si="23"/>
        <v>4</v>
      </c>
      <c r="M366" s="97">
        <f t="shared" si="23"/>
        <v>4</v>
      </c>
      <c r="N366" s="97">
        <f t="shared" si="23"/>
        <v>4</v>
      </c>
      <c r="O366" s="97">
        <f t="shared" si="23"/>
        <v>4.4500000000000011</v>
      </c>
      <c r="P366" s="97">
        <f t="shared" si="23"/>
        <v>6.0499999999999989</v>
      </c>
      <c r="Q366" s="20"/>
      <c r="R366" s="20"/>
    </row>
    <row r="367" spans="1:18" s="21" customFormat="1" ht="13.2" x14ac:dyDescent="0.25">
      <c r="A367" s="141"/>
      <c r="B367" s="141"/>
      <c r="C367" s="141"/>
      <c r="D367" s="141"/>
      <c r="E367" s="141"/>
      <c r="F367" s="73" t="s">
        <v>32</v>
      </c>
      <c r="G367" s="97">
        <v>0</v>
      </c>
      <c r="H367" s="97">
        <v>0</v>
      </c>
      <c r="I367" s="97">
        <v>0</v>
      </c>
      <c r="J367" s="97">
        <v>0</v>
      </c>
      <c r="K367" s="97">
        <v>0</v>
      </c>
      <c r="L367" s="97">
        <v>0</v>
      </c>
      <c r="M367" s="97">
        <v>0</v>
      </c>
      <c r="N367" s="97">
        <v>0</v>
      </c>
      <c r="O367" s="97">
        <v>0</v>
      </c>
      <c r="P367" s="97">
        <v>0</v>
      </c>
      <c r="Q367" s="20"/>
      <c r="R367" s="20"/>
    </row>
    <row r="368" spans="1:18" s="21" customFormat="1" ht="13.2" x14ac:dyDescent="0.25">
      <c r="A368" s="141"/>
      <c r="B368" s="141"/>
      <c r="C368" s="141"/>
      <c r="D368" s="141"/>
      <c r="E368" s="141"/>
      <c r="F368" s="73" t="s">
        <v>23</v>
      </c>
      <c r="G368" s="97">
        <f t="shared" ref="G368:P368" si="24">SUM(G338:G364)</f>
        <v>2.82</v>
      </c>
      <c r="H368" s="97">
        <f t="shared" si="24"/>
        <v>3.02</v>
      </c>
      <c r="I368" s="97">
        <f t="shared" si="24"/>
        <v>6.2200000000000006</v>
      </c>
      <c r="J368" s="97">
        <f t="shared" si="24"/>
        <v>6.5200000000000005</v>
      </c>
      <c r="K368" s="97">
        <f t="shared" si="24"/>
        <v>7.7200000000000006</v>
      </c>
      <c r="L368" s="97">
        <f t="shared" si="24"/>
        <v>15.720000000000002</v>
      </c>
      <c r="M368" s="97">
        <f t="shared" si="24"/>
        <v>15.720000000000002</v>
      </c>
      <c r="N368" s="97">
        <f t="shared" si="24"/>
        <v>15.720000000000002</v>
      </c>
      <c r="O368" s="97">
        <f t="shared" si="24"/>
        <v>16.32</v>
      </c>
      <c r="P368" s="97">
        <f t="shared" si="24"/>
        <v>23.096</v>
      </c>
      <c r="Q368" s="97"/>
      <c r="R368" s="20"/>
    </row>
    <row r="369" spans="1:18" s="21" customFormat="1" ht="13.2" x14ac:dyDescent="0.25">
      <c r="A369" s="141"/>
      <c r="B369" s="141"/>
      <c r="C369" s="141"/>
      <c r="D369" s="141"/>
      <c r="E369" s="141"/>
      <c r="F369" s="73" t="s">
        <v>24</v>
      </c>
      <c r="G369" s="97">
        <v>0</v>
      </c>
      <c r="H369" s="97">
        <v>0</v>
      </c>
      <c r="I369" s="97">
        <v>0</v>
      </c>
      <c r="J369" s="97">
        <v>0</v>
      </c>
      <c r="K369" s="97">
        <v>0</v>
      </c>
      <c r="L369" s="97">
        <v>0</v>
      </c>
      <c r="M369" s="97">
        <v>0</v>
      </c>
      <c r="N369" s="97">
        <v>0</v>
      </c>
      <c r="O369" s="97">
        <v>0</v>
      </c>
      <c r="P369" s="97">
        <v>0</v>
      </c>
      <c r="Q369" s="20"/>
      <c r="R369" s="20"/>
    </row>
    <row r="370" spans="1:18" s="55" customFormat="1" ht="38.4" customHeight="1" x14ac:dyDescent="0.25">
      <c r="A370" s="63">
        <v>8</v>
      </c>
      <c r="B370" s="147" t="s">
        <v>41</v>
      </c>
      <c r="C370" s="147"/>
      <c r="D370" s="147"/>
      <c r="E370" s="147"/>
      <c r="F370" s="147"/>
      <c r="G370" s="147"/>
      <c r="H370" s="147"/>
      <c r="I370" s="147"/>
      <c r="J370" s="147"/>
      <c r="K370" s="147"/>
      <c r="L370" s="147"/>
      <c r="M370" s="147"/>
      <c r="N370" s="147"/>
      <c r="O370" s="147"/>
      <c r="P370" s="147"/>
      <c r="Q370" s="119"/>
      <c r="R370" s="60"/>
    </row>
    <row r="371" spans="1:18" s="21" customFormat="1" ht="13.2" x14ac:dyDescent="0.25">
      <c r="A371" s="75" t="s">
        <v>877</v>
      </c>
      <c r="B371" s="74" t="s">
        <v>814</v>
      </c>
      <c r="C371" s="26" t="s">
        <v>894</v>
      </c>
      <c r="D371" s="75" t="s">
        <v>861</v>
      </c>
      <c r="E371" s="75" t="s">
        <v>47</v>
      </c>
      <c r="F371" s="73" t="s">
        <v>28</v>
      </c>
      <c r="G371" s="97"/>
      <c r="H371" s="97"/>
      <c r="I371" s="97"/>
      <c r="J371" s="97"/>
      <c r="K371" s="97"/>
      <c r="L371" s="97"/>
      <c r="M371" s="97"/>
      <c r="N371" s="97"/>
      <c r="O371" s="97"/>
      <c r="P371" s="97">
        <v>1.8</v>
      </c>
      <c r="Q371" s="75" t="s">
        <v>831</v>
      </c>
      <c r="R371" s="75" t="s">
        <v>831</v>
      </c>
    </row>
    <row r="372" spans="1:18" s="21" customFormat="1" ht="39.6" x14ac:dyDescent="0.25">
      <c r="A372" s="75" t="s">
        <v>878</v>
      </c>
      <c r="B372" s="25" t="s">
        <v>1408</v>
      </c>
      <c r="C372" s="26" t="s">
        <v>1406</v>
      </c>
      <c r="D372" s="73" t="s">
        <v>1420</v>
      </c>
      <c r="E372" s="75" t="s">
        <v>47</v>
      </c>
      <c r="F372" s="73" t="s">
        <v>28</v>
      </c>
      <c r="G372" s="97"/>
      <c r="H372" s="97"/>
      <c r="I372" s="97"/>
      <c r="J372" s="97"/>
      <c r="K372" s="97"/>
      <c r="L372" s="97"/>
      <c r="M372" s="97"/>
      <c r="N372" s="97"/>
      <c r="O372" s="97"/>
      <c r="P372" s="97">
        <v>2</v>
      </c>
      <c r="Q372" s="73" t="s">
        <v>83</v>
      </c>
      <c r="R372" s="28" t="s">
        <v>1318</v>
      </c>
    </row>
    <row r="373" spans="1:18" s="21" customFormat="1" ht="108" x14ac:dyDescent="0.25">
      <c r="A373" s="75" t="s">
        <v>879</v>
      </c>
      <c r="B373" s="106" t="s">
        <v>1923</v>
      </c>
      <c r="C373" s="26" t="s">
        <v>1919</v>
      </c>
      <c r="D373" s="75" t="s">
        <v>1924</v>
      </c>
      <c r="E373" s="75" t="s">
        <v>47</v>
      </c>
      <c r="F373" s="73" t="s">
        <v>28</v>
      </c>
      <c r="G373" s="97"/>
      <c r="H373" s="97"/>
      <c r="I373" s="97"/>
      <c r="J373" s="97"/>
      <c r="K373" s="97">
        <v>0.54</v>
      </c>
      <c r="L373" s="97">
        <v>0.54</v>
      </c>
      <c r="M373" s="97">
        <v>0.54</v>
      </c>
      <c r="N373" s="97">
        <v>0.54</v>
      </c>
      <c r="O373" s="97">
        <v>0.54</v>
      </c>
      <c r="P373" s="97">
        <v>0.54</v>
      </c>
      <c r="Q373" s="75" t="s">
        <v>83</v>
      </c>
      <c r="R373" s="75" t="s">
        <v>83</v>
      </c>
    </row>
    <row r="374" spans="1:18" s="21" customFormat="1" ht="132" x14ac:dyDescent="0.25">
      <c r="A374" s="75" t="s">
        <v>880</v>
      </c>
      <c r="B374" s="106" t="s">
        <v>1925</v>
      </c>
      <c r="C374" s="26" t="s">
        <v>1926</v>
      </c>
      <c r="D374" s="75" t="s">
        <v>1927</v>
      </c>
      <c r="E374" s="75" t="s">
        <v>47</v>
      </c>
      <c r="F374" s="73" t="s">
        <v>28</v>
      </c>
      <c r="G374" s="97"/>
      <c r="H374" s="97"/>
      <c r="I374" s="97"/>
      <c r="J374" s="97"/>
      <c r="K374" s="97">
        <v>0.66</v>
      </c>
      <c r="L374" s="97">
        <v>0.66</v>
      </c>
      <c r="M374" s="97">
        <v>0.66</v>
      </c>
      <c r="N374" s="97">
        <v>0.66</v>
      </c>
      <c r="O374" s="97">
        <v>0.66</v>
      </c>
      <c r="P374" s="97">
        <v>0.66</v>
      </c>
      <c r="Q374" s="20" t="s">
        <v>83</v>
      </c>
      <c r="R374" s="20" t="s">
        <v>83</v>
      </c>
    </row>
    <row r="375" spans="1:18" s="21" customFormat="1" ht="13.2" x14ac:dyDescent="0.25">
      <c r="A375" s="141" t="s">
        <v>27</v>
      </c>
      <c r="B375" s="141"/>
      <c r="C375" s="141"/>
      <c r="D375" s="141"/>
      <c r="E375" s="141"/>
      <c r="F375" s="73" t="s">
        <v>28</v>
      </c>
      <c r="G375" s="97">
        <f>SUM(G371:G374)</f>
        <v>0</v>
      </c>
      <c r="H375" s="97">
        <f t="shared" ref="H375:P375" si="25">SUM(H371:H374)</f>
        <v>0</v>
      </c>
      <c r="I375" s="97">
        <f t="shared" si="25"/>
        <v>0</v>
      </c>
      <c r="J375" s="97">
        <f t="shared" si="25"/>
        <v>0</v>
      </c>
      <c r="K375" s="97">
        <f t="shared" si="25"/>
        <v>1.2000000000000002</v>
      </c>
      <c r="L375" s="97">
        <f t="shared" si="25"/>
        <v>1.2000000000000002</v>
      </c>
      <c r="M375" s="97">
        <f t="shared" si="25"/>
        <v>1.2000000000000002</v>
      </c>
      <c r="N375" s="97">
        <f t="shared" si="25"/>
        <v>1.2000000000000002</v>
      </c>
      <c r="O375" s="97">
        <f t="shared" si="25"/>
        <v>1.2000000000000002</v>
      </c>
      <c r="P375" s="97">
        <f t="shared" si="25"/>
        <v>5</v>
      </c>
      <c r="Q375" s="20"/>
      <c r="R375" s="20"/>
    </row>
    <row r="376" spans="1:18" s="21" customFormat="1" ht="13.2" x14ac:dyDescent="0.25">
      <c r="A376" s="141"/>
      <c r="B376" s="141"/>
      <c r="C376" s="141"/>
      <c r="D376" s="141"/>
      <c r="E376" s="141"/>
      <c r="F376" s="73" t="s">
        <v>31</v>
      </c>
      <c r="G376" s="97">
        <v>0</v>
      </c>
      <c r="H376" s="97">
        <v>0</v>
      </c>
      <c r="I376" s="97">
        <v>0</v>
      </c>
      <c r="J376" s="97">
        <v>0</v>
      </c>
      <c r="K376" s="97">
        <v>0</v>
      </c>
      <c r="L376" s="97">
        <v>0</v>
      </c>
      <c r="M376" s="97">
        <v>0</v>
      </c>
      <c r="N376" s="97">
        <v>0</v>
      </c>
      <c r="O376" s="97">
        <v>0</v>
      </c>
      <c r="P376" s="97">
        <v>0</v>
      </c>
      <c r="Q376" s="20"/>
      <c r="R376" s="20"/>
    </row>
    <row r="377" spans="1:18" s="21" customFormat="1" ht="13.2" x14ac:dyDescent="0.25">
      <c r="A377" s="141"/>
      <c r="B377" s="141"/>
      <c r="C377" s="141"/>
      <c r="D377" s="141"/>
      <c r="E377" s="141"/>
      <c r="F377" s="73" t="s">
        <v>32</v>
      </c>
      <c r="G377" s="97">
        <v>0</v>
      </c>
      <c r="H377" s="97">
        <v>0</v>
      </c>
      <c r="I377" s="97">
        <v>0</v>
      </c>
      <c r="J377" s="97">
        <v>0</v>
      </c>
      <c r="K377" s="97">
        <v>0</v>
      </c>
      <c r="L377" s="97">
        <v>0</v>
      </c>
      <c r="M377" s="97">
        <v>0</v>
      </c>
      <c r="N377" s="97">
        <v>0</v>
      </c>
      <c r="O377" s="97">
        <v>0</v>
      </c>
      <c r="P377" s="97">
        <v>0</v>
      </c>
      <c r="Q377" s="20"/>
      <c r="R377" s="20"/>
    </row>
    <row r="378" spans="1:18" s="21" customFormat="1" ht="13.2" x14ac:dyDescent="0.25">
      <c r="A378" s="141"/>
      <c r="B378" s="141"/>
      <c r="C378" s="141"/>
      <c r="D378" s="141"/>
      <c r="E378" s="141"/>
      <c r="F378" s="73" t="s">
        <v>23</v>
      </c>
      <c r="G378" s="97">
        <f>SUM(G371:G374)</f>
        <v>0</v>
      </c>
      <c r="H378" s="97">
        <f t="shared" ref="H378:P378" si="26">SUM(H371:H374)</f>
        <v>0</v>
      </c>
      <c r="I378" s="97">
        <f t="shared" si="26"/>
        <v>0</v>
      </c>
      <c r="J378" s="97">
        <f t="shared" si="26"/>
        <v>0</v>
      </c>
      <c r="K378" s="97">
        <f t="shared" si="26"/>
        <v>1.2000000000000002</v>
      </c>
      <c r="L378" s="97">
        <f t="shared" si="26"/>
        <v>1.2000000000000002</v>
      </c>
      <c r="M378" s="97">
        <f t="shared" si="26"/>
        <v>1.2000000000000002</v>
      </c>
      <c r="N378" s="97">
        <f t="shared" si="26"/>
        <v>1.2000000000000002</v>
      </c>
      <c r="O378" s="97">
        <f t="shared" si="26"/>
        <v>1.2000000000000002</v>
      </c>
      <c r="P378" s="97">
        <f t="shared" si="26"/>
        <v>5</v>
      </c>
      <c r="Q378" s="97"/>
      <c r="R378" s="20"/>
    </row>
    <row r="379" spans="1:18" s="21" customFormat="1" ht="13.2" x14ac:dyDescent="0.25">
      <c r="A379" s="141"/>
      <c r="B379" s="141"/>
      <c r="C379" s="141"/>
      <c r="D379" s="141"/>
      <c r="E379" s="141"/>
      <c r="F379" s="73" t="s">
        <v>24</v>
      </c>
      <c r="G379" s="97">
        <v>0</v>
      </c>
      <c r="H379" s="97">
        <v>0</v>
      </c>
      <c r="I379" s="97">
        <v>0</v>
      </c>
      <c r="J379" s="97">
        <v>0</v>
      </c>
      <c r="K379" s="97">
        <v>0</v>
      </c>
      <c r="L379" s="97">
        <v>0</v>
      </c>
      <c r="M379" s="97">
        <v>0</v>
      </c>
      <c r="N379" s="97">
        <v>0</v>
      </c>
      <c r="O379" s="97">
        <v>0</v>
      </c>
      <c r="P379" s="97">
        <v>0</v>
      </c>
      <c r="Q379" s="20"/>
      <c r="R379" s="20"/>
    </row>
    <row r="380" spans="1:18" s="55" customFormat="1" ht="28.8" customHeight="1" x14ac:dyDescent="0.25">
      <c r="A380" s="63">
        <v>9</v>
      </c>
      <c r="B380" s="147" t="s">
        <v>42</v>
      </c>
      <c r="C380" s="147"/>
      <c r="D380" s="147"/>
      <c r="E380" s="147"/>
      <c r="F380" s="147"/>
      <c r="G380" s="147"/>
      <c r="H380" s="147"/>
      <c r="I380" s="147"/>
      <c r="J380" s="147"/>
      <c r="K380" s="147"/>
      <c r="L380" s="147"/>
      <c r="M380" s="147"/>
      <c r="N380" s="147"/>
      <c r="O380" s="147"/>
      <c r="P380" s="147"/>
      <c r="Q380" s="119"/>
      <c r="R380" s="60"/>
    </row>
    <row r="381" spans="1:18" s="21" customFormat="1" ht="79.2" x14ac:dyDescent="0.25">
      <c r="A381" s="75" t="s">
        <v>88</v>
      </c>
      <c r="B381" s="74" t="s">
        <v>87</v>
      </c>
      <c r="C381" s="26" t="s">
        <v>84</v>
      </c>
      <c r="D381" s="75" t="s">
        <v>85</v>
      </c>
      <c r="E381" s="75" t="s">
        <v>47</v>
      </c>
      <c r="F381" s="73" t="s">
        <v>28</v>
      </c>
      <c r="G381" s="97"/>
      <c r="H381" s="97"/>
      <c r="I381" s="97"/>
      <c r="J381" s="97"/>
      <c r="K381" s="97"/>
      <c r="L381" s="97"/>
      <c r="M381" s="97"/>
      <c r="N381" s="97">
        <v>2.7450000000000001</v>
      </c>
      <c r="O381" s="97">
        <v>2.7450000000000001</v>
      </c>
      <c r="P381" s="97">
        <v>2.7450000000000001</v>
      </c>
      <c r="Q381" s="75" t="s">
        <v>83</v>
      </c>
      <c r="R381" s="75" t="s">
        <v>67</v>
      </c>
    </row>
    <row r="382" spans="1:18" s="21" customFormat="1" ht="39.6" x14ac:dyDescent="0.25">
      <c r="A382" s="75" t="s">
        <v>89</v>
      </c>
      <c r="B382" s="74" t="s">
        <v>1064</v>
      </c>
      <c r="C382" s="26" t="s">
        <v>1098</v>
      </c>
      <c r="D382" s="75" t="s">
        <v>1086</v>
      </c>
      <c r="E382" s="75" t="s">
        <v>47</v>
      </c>
      <c r="F382" s="73" t="s">
        <v>28</v>
      </c>
      <c r="G382" s="97"/>
      <c r="H382" s="97">
        <v>2.17</v>
      </c>
      <c r="I382" s="97">
        <v>2.17</v>
      </c>
      <c r="J382" s="97">
        <v>2.17</v>
      </c>
      <c r="K382" s="97">
        <v>2.17</v>
      </c>
      <c r="L382" s="97">
        <v>2.17</v>
      </c>
      <c r="M382" s="97">
        <v>2.17</v>
      </c>
      <c r="N382" s="97">
        <v>2.17</v>
      </c>
      <c r="O382" s="97">
        <v>2.17</v>
      </c>
      <c r="P382" s="97">
        <v>2.17</v>
      </c>
      <c r="Q382" s="20" t="s">
        <v>1084</v>
      </c>
      <c r="R382" s="20" t="s">
        <v>1085</v>
      </c>
    </row>
    <row r="383" spans="1:18" s="21" customFormat="1" ht="52.8" x14ac:dyDescent="0.25">
      <c r="A383" s="75" t="s">
        <v>1072</v>
      </c>
      <c r="B383" s="74" t="s">
        <v>1065</v>
      </c>
      <c r="C383" s="26" t="s">
        <v>1099</v>
      </c>
      <c r="D383" s="75" t="s">
        <v>1087</v>
      </c>
      <c r="E383" s="75" t="s">
        <v>47</v>
      </c>
      <c r="F383" s="73" t="s">
        <v>28</v>
      </c>
      <c r="G383" s="97"/>
      <c r="H383" s="97"/>
      <c r="I383" s="97"/>
      <c r="J383" s="97"/>
      <c r="K383" s="97"/>
      <c r="L383" s="97"/>
      <c r="M383" s="97"/>
      <c r="N383" s="97"/>
      <c r="O383" s="97">
        <v>3.43</v>
      </c>
      <c r="P383" s="97">
        <v>3.43</v>
      </c>
      <c r="Q383" s="20" t="s">
        <v>1084</v>
      </c>
      <c r="R383" s="20" t="s">
        <v>1085</v>
      </c>
    </row>
    <row r="384" spans="1:18" s="21" customFormat="1" ht="66" x14ac:dyDescent="0.25">
      <c r="A384" s="75" t="s">
        <v>1073</v>
      </c>
      <c r="B384" s="74" t="s">
        <v>1066</v>
      </c>
      <c r="C384" s="26" t="s">
        <v>1100</v>
      </c>
      <c r="D384" s="75" t="s">
        <v>1088</v>
      </c>
      <c r="E384" s="75" t="s">
        <v>47</v>
      </c>
      <c r="F384" s="73" t="s">
        <v>28</v>
      </c>
      <c r="G384" s="97">
        <v>3.01</v>
      </c>
      <c r="H384" s="97">
        <v>3.01</v>
      </c>
      <c r="I384" s="97">
        <v>3.01</v>
      </c>
      <c r="J384" s="97">
        <v>3.01</v>
      </c>
      <c r="K384" s="97">
        <v>3.01</v>
      </c>
      <c r="L384" s="97">
        <v>3.01</v>
      </c>
      <c r="M384" s="97">
        <v>3.01</v>
      </c>
      <c r="N384" s="97">
        <v>3.01</v>
      </c>
      <c r="O384" s="97">
        <v>3.01</v>
      </c>
      <c r="P384" s="97">
        <v>3.01</v>
      </c>
      <c r="Q384" s="20" t="s">
        <v>1084</v>
      </c>
      <c r="R384" s="20" t="s">
        <v>1085</v>
      </c>
    </row>
    <row r="385" spans="1:18" s="21" customFormat="1" ht="66" x14ac:dyDescent="0.25">
      <c r="A385" s="75" t="s">
        <v>1074</v>
      </c>
      <c r="B385" s="74" t="s">
        <v>1067</v>
      </c>
      <c r="C385" s="26" t="s">
        <v>1101</v>
      </c>
      <c r="D385" s="75" t="s">
        <v>1089</v>
      </c>
      <c r="E385" s="75" t="s">
        <v>47</v>
      </c>
      <c r="F385" s="73" t="s">
        <v>28</v>
      </c>
      <c r="G385" s="97"/>
      <c r="H385" s="97"/>
      <c r="I385" s="97"/>
      <c r="J385" s="97"/>
      <c r="K385" s="97"/>
      <c r="L385" s="97"/>
      <c r="M385" s="97"/>
      <c r="N385" s="97">
        <v>2.59</v>
      </c>
      <c r="O385" s="97">
        <v>2.59</v>
      </c>
      <c r="P385" s="97">
        <v>2.59</v>
      </c>
      <c r="Q385" s="20" t="s">
        <v>1084</v>
      </c>
      <c r="R385" s="20" t="s">
        <v>1085</v>
      </c>
    </row>
    <row r="386" spans="1:18" s="21" customFormat="1" ht="26.4" x14ac:dyDescent="0.25">
      <c r="A386" s="75" t="s">
        <v>1075</v>
      </c>
      <c r="B386" s="74" t="s">
        <v>1068</v>
      </c>
      <c r="C386" s="26" t="s">
        <v>1102</v>
      </c>
      <c r="D386" s="75" t="s">
        <v>1090</v>
      </c>
      <c r="E386" s="75" t="s">
        <v>47</v>
      </c>
      <c r="F386" s="156" t="s">
        <v>31</v>
      </c>
      <c r="G386" s="97"/>
      <c r="H386" s="97"/>
      <c r="I386" s="97">
        <v>3.01</v>
      </c>
      <c r="J386" s="97">
        <v>3.01</v>
      </c>
      <c r="K386" s="97">
        <v>3.01</v>
      </c>
      <c r="L386" s="97">
        <v>3.01</v>
      </c>
      <c r="M386" s="97">
        <v>3.01</v>
      </c>
      <c r="N386" s="97">
        <v>3.01</v>
      </c>
      <c r="O386" s="97">
        <v>3.01</v>
      </c>
      <c r="P386" s="97">
        <v>3.01</v>
      </c>
      <c r="Q386" s="20" t="s">
        <v>1084</v>
      </c>
      <c r="R386" s="20" t="s">
        <v>1085</v>
      </c>
    </row>
    <row r="387" spans="1:18" s="21" customFormat="1" ht="39.6" x14ac:dyDescent="0.25">
      <c r="A387" s="75" t="s">
        <v>1076</v>
      </c>
      <c r="B387" s="74" t="s">
        <v>1069</v>
      </c>
      <c r="C387" s="26" t="s">
        <v>1103</v>
      </c>
      <c r="D387" s="75" t="s">
        <v>1091</v>
      </c>
      <c r="E387" s="75" t="s">
        <v>47</v>
      </c>
      <c r="F387" s="156" t="s">
        <v>31</v>
      </c>
      <c r="G387" s="97"/>
      <c r="H387" s="97"/>
      <c r="I387" s="97"/>
      <c r="J387" s="97"/>
      <c r="K387" s="97"/>
      <c r="L387" s="97"/>
      <c r="M387" s="97"/>
      <c r="N387" s="97"/>
      <c r="O387" s="97">
        <v>2.2599999999999998</v>
      </c>
      <c r="P387" s="97">
        <v>2.2599999999999998</v>
      </c>
      <c r="Q387" s="20" t="s">
        <v>1084</v>
      </c>
      <c r="R387" s="20" t="s">
        <v>1085</v>
      </c>
    </row>
    <row r="388" spans="1:18" s="21" customFormat="1" ht="13.2" x14ac:dyDescent="0.25">
      <c r="A388" s="75" t="s">
        <v>1077</v>
      </c>
      <c r="B388" s="74" t="s">
        <v>1070</v>
      </c>
      <c r="C388" s="26" t="s">
        <v>1104</v>
      </c>
      <c r="D388" s="75" t="s">
        <v>1092</v>
      </c>
      <c r="E388" s="75" t="s">
        <v>47</v>
      </c>
      <c r="F388" s="156" t="s">
        <v>31</v>
      </c>
      <c r="G388" s="97"/>
      <c r="H388" s="97">
        <v>2.31</v>
      </c>
      <c r="I388" s="97">
        <v>2.31</v>
      </c>
      <c r="J388" s="97">
        <v>2.31</v>
      </c>
      <c r="K388" s="97">
        <v>2.31</v>
      </c>
      <c r="L388" s="97">
        <v>2.31</v>
      </c>
      <c r="M388" s="97">
        <v>2.31</v>
      </c>
      <c r="N388" s="97">
        <v>2.31</v>
      </c>
      <c r="O388" s="97">
        <v>2.31</v>
      </c>
      <c r="P388" s="97">
        <v>2.31</v>
      </c>
      <c r="Q388" s="20" t="s">
        <v>1084</v>
      </c>
      <c r="R388" s="20" t="s">
        <v>1085</v>
      </c>
    </row>
    <row r="389" spans="1:18" s="21" customFormat="1" ht="13.2" x14ac:dyDescent="0.25">
      <c r="A389" s="75" t="s">
        <v>1078</v>
      </c>
      <c r="B389" s="74" t="s">
        <v>1070</v>
      </c>
      <c r="C389" s="26" t="s">
        <v>1105</v>
      </c>
      <c r="D389" s="75" t="s">
        <v>1093</v>
      </c>
      <c r="E389" s="75" t="s">
        <v>47</v>
      </c>
      <c r="F389" s="156" t="s">
        <v>31</v>
      </c>
      <c r="G389" s="97"/>
      <c r="H389" s="97"/>
      <c r="I389" s="97"/>
      <c r="J389" s="97"/>
      <c r="K389" s="97"/>
      <c r="L389" s="97"/>
      <c r="M389" s="97"/>
      <c r="N389" s="97"/>
      <c r="O389" s="97"/>
      <c r="P389" s="97">
        <v>2.34</v>
      </c>
      <c r="Q389" s="20" t="s">
        <v>1084</v>
      </c>
      <c r="R389" s="20" t="s">
        <v>1085</v>
      </c>
    </row>
    <row r="390" spans="1:18" s="21" customFormat="1" ht="13.2" x14ac:dyDescent="0.25">
      <c r="A390" s="75" t="s">
        <v>1079</v>
      </c>
      <c r="B390" s="74" t="s">
        <v>1070</v>
      </c>
      <c r="C390" s="26" t="s">
        <v>1106</v>
      </c>
      <c r="D390" s="75" t="s">
        <v>1094</v>
      </c>
      <c r="E390" s="75" t="s">
        <v>47</v>
      </c>
      <c r="F390" s="156" t="s">
        <v>31</v>
      </c>
      <c r="G390" s="97"/>
      <c r="H390" s="97"/>
      <c r="I390" s="97"/>
      <c r="J390" s="97"/>
      <c r="K390" s="97"/>
      <c r="L390" s="97">
        <v>2.17</v>
      </c>
      <c r="M390" s="97">
        <v>2.17</v>
      </c>
      <c r="N390" s="97">
        <v>2.17</v>
      </c>
      <c r="O390" s="97">
        <v>2.17</v>
      </c>
      <c r="P390" s="97">
        <v>2.17</v>
      </c>
      <c r="Q390" s="20" t="s">
        <v>1084</v>
      </c>
      <c r="R390" s="20" t="s">
        <v>1085</v>
      </c>
    </row>
    <row r="391" spans="1:18" s="21" customFormat="1" ht="13.2" x14ac:dyDescent="0.25">
      <c r="A391" s="75" t="s">
        <v>1080</v>
      </c>
      <c r="B391" s="74" t="s">
        <v>1070</v>
      </c>
      <c r="C391" s="26" t="s">
        <v>1107</v>
      </c>
      <c r="D391" s="75" t="s">
        <v>1095</v>
      </c>
      <c r="E391" s="75" t="s">
        <v>47</v>
      </c>
      <c r="F391" s="156" t="s">
        <v>31</v>
      </c>
      <c r="G391" s="97"/>
      <c r="H391" s="97"/>
      <c r="I391" s="97"/>
      <c r="J391" s="97"/>
      <c r="K391" s="97"/>
      <c r="L391" s="97"/>
      <c r="M391" s="97"/>
      <c r="N391" s="97"/>
      <c r="O391" s="97"/>
      <c r="P391" s="97">
        <v>2.5099999999999998</v>
      </c>
      <c r="Q391" s="20" t="s">
        <v>1084</v>
      </c>
      <c r="R391" s="20" t="s">
        <v>1085</v>
      </c>
    </row>
    <row r="392" spans="1:18" s="21" customFormat="1" ht="13.2" x14ac:dyDescent="0.25">
      <c r="A392" s="75" t="s">
        <v>1081</v>
      </c>
      <c r="B392" s="74" t="s">
        <v>1071</v>
      </c>
      <c r="C392" s="26" t="s">
        <v>1108</v>
      </c>
      <c r="D392" s="75" t="s">
        <v>1096</v>
      </c>
      <c r="E392" s="75" t="s">
        <v>47</v>
      </c>
      <c r="F392" s="73" t="s">
        <v>28</v>
      </c>
      <c r="G392" s="97"/>
      <c r="H392" s="97"/>
      <c r="I392" s="97"/>
      <c r="J392" s="97"/>
      <c r="K392" s="97"/>
      <c r="L392" s="97">
        <v>2.5099999999999998</v>
      </c>
      <c r="M392" s="97">
        <v>2.5099999999999998</v>
      </c>
      <c r="N392" s="97">
        <v>2.5099999999999998</v>
      </c>
      <c r="O392" s="97">
        <v>2.5099999999999998</v>
      </c>
      <c r="P392" s="97">
        <v>2.5099999999999998</v>
      </c>
      <c r="Q392" s="20" t="s">
        <v>1084</v>
      </c>
      <c r="R392" s="20" t="s">
        <v>1085</v>
      </c>
    </row>
    <row r="393" spans="1:18" s="21" customFormat="1" ht="13.2" x14ac:dyDescent="0.25">
      <c r="A393" s="75" t="s">
        <v>1082</v>
      </c>
      <c r="B393" s="74" t="s">
        <v>1071</v>
      </c>
      <c r="C393" s="26" t="s">
        <v>1109</v>
      </c>
      <c r="D393" s="75" t="s">
        <v>1097</v>
      </c>
      <c r="E393" s="75" t="s">
        <v>47</v>
      </c>
      <c r="F393" s="73" t="s">
        <v>28</v>
      </c>
      <c r="G393" s="97"/>
      <c r="H393" s="97"/>
      <c r="I393" s="97"/>
      <c r="J393" s="97"/>
      <c r="K393" s="97"/>
      <c r="L393" s="97"/>
      <c r="M393" s="97"/>
      <c r="N393" s="97"/>
      <c r="O393" s="97"/>
      <c r="P393" s="97">
        <v>2.76</v>
      </c>
      <c r="Q393" s="20" t="s">
        <v>1084</v>
      </c>
      <c r="R393" s="20" t="s">
        <v>1085</v>
      </c>
    </row>
    <row r="394" spans="1:18" s="21" customFormat="1" ht="105.6" x14ac:dyDescent="0.25">
      <c r="A394" s="75" t="s">
        <v>1083</v>
      </c>
      <c r="B394" s="74" t="s">
        <v>1930</v>
      </c>
      <c r="C394" s="26" t="s">
        <v>1929</v>
      </c>
      <c r="D394" s="75" t="s">
        <v>1931</v>
      </c>
      <c r="E394" s="75" t="s">
        <v>47</v>
      </c>
      <c r="F394" s="73" t="s">
        <v>28</v>
      </c>
      <c r="G394" s="97"/>
      <c r="H394" s="97"/>
      <c r="I394" s="97"/>
      <c r="J394" s="97"/>
      <c r="K394" s="97"/>
      <c r="L394" s="97"/>
      <c r="M394" s="97"/>
      <c r="N394" s="97"/>
      <c r="O394" s="97">
        <v>2.25</v>
      </c>
      <c r="P394" s="97">
        <v>2.25</v>
      </c>
      <c r="Q394" s="20" t="s">
        <v>83</v>
      </c>
      <c r="R394" s="20" t="s">
        <v>83</v>
      </c>
    </row>
    <row r="395" spans="1:18" s="21" customFormat="1" ht="13.2" x14ac:dyDescent="0.25">
      <c r="A395" s="141" t="s">
        <v>27</v>
      </c>
      <c r="B395" s="141"/>
      <c r="C395" s="141"/>
      <c r="D395" s="141"/>
      <c r="E395" s="141"/>
      <c r="F395" s="73" t="s">
        <v>28</v>
      </c>
      <c r="G395" s="97">
        <f>G381+G382+G383+G384+G385+G392+G393+G394</f>
        <v>3.01</v>
      </c>
      <c r="H395" s="97">
        <f t="shared" ref="H395:P395" si="27">H381+H382+H383+H384+H385+H392+H393+H394</f>
        <v>5.18</v>
      </c>
      <c r="I395" s="97">
        <f t="shared" si="27"/>
        <v>5.18</v>
      </c>
      <c r="J395" s="97">
        <f t="shared" si="27"/>
        <v>5.18</v>
      </c>
      <c r="K395" s="97">
        <f t="shared" si="27"/>
        <v>5.18</v>
      </c>
      <c r="L395" s="97">
        <f t="shared" si="27"/>
        <v>7.6899999999999995</v>
      </c>
      <c r="M395" s="97">
        <f t="shared" si="27"/>
        <v>7.6899999999999995</v>
      </c>
      <c r="N395" s="97">
        <f t="shared" si="27"/>
        <v>13.025</v>
      </c>
      <c r="O395" s="97">
        <f t="shared" si="27"/>
        <v>18.704999999999998</v>
      </c>
      <c r="P395" s="97">
        <f t="shared" si="27"/>
        <v>21.464999999999996</v>
      </c>
      <c r="Q395" s="20"/>
      <c r="R395" s="20"/>
    </row>
    <row r="396" spans="1:18" s="21" customFormat="1" ht="13.2" x14ac:dyDescent="0.25">
      <c r="A396" s="141"/>
      <c r="B396" s="141"/>
      <c r="C396" s="141"/>
      <c r="D396" s="141"/>
      <c r="E396" s="141"/>
      <c r="F396" s="73" t="s">
        <v>31</v>
      </c>
      <c r="G396" s="97">
        <f>G386+G387+G388+G389+G390+G391</f>
        <v>0</v>
      </c>
      <c r="H396" s="97">
        <f t="shared" ref="H396:P396" si="28">H386+H387+H388+H389+H390+H391</f>
        <v>2.31</v>
      </c>
      <c r="I396" s="97">
        <f t="shared" si="28"/>
        <v>5.32</v>
      </c>
      <c r="J396" s="97">
        <f t="shared" si="28"/>
        <v>5.32</v>
      </c>
      <c r="K396" s="97">
        <f t="shared" si="28"/>
        <v>5.32</v>
      </c>
      <c r="L396" s="97">
        <f t="shared" si="28"/>
        <v>7.49</v>
      </c>
      <c r="M396" s="97">
        <f t="shared" si="28"/>
        <v>7.49</v>
      </c>
      <c r="N396" s="97">
        <f t="shared" si="28"/>
        <v>7.49</v>
      </c>
      <c r="O396" s="97">
        <f t="shared" si="28"/>
        <v>9.75</v>
      </c>
      <c r="P396" s="97">
        <f t="shared" si="28"/>
        <v>14.6</v>
      </c>
      <c r="Q396" s="20"/>
      <c r="R396" s="20"/>
    </row>
    <row r="397" spans="1:18" s="21" customFormat="1" ht="13.2" x14ac:dyDescent="0.25">
      <c r="A397" s="141"/>
      <c r="B397" s="141"/>
      <c r="C397" s="141"/>
      <c r="D397" s="141"/>
      <c r="E397" s="141"/>
      <c r="F397" s="73" t="s">
        <v>32</v>
      </c>
      <c r="G397" s="97">
        <v>0</v>
      </c>
      <c r="H397" s="97">
        <v>0</v>
      </c>
      <c r="I397" s="97">
        <v>0</v>
      </c>
      <c r="J397" s="97">
        <v>0</v>
      </c>
      <c r="K397" s="97">
        <v>0</v>
      </c>
      <c r="L397" s="97">
        <v>0</v>
      </c>
      <c r="M397" s="97">
        <v>0</v>
      </c>
      <c r="N397" s="97">
        <v>0</v>
      </c>
      <c r="O397" s="97">
        <v>0</v>
      </c>
      <c r="P397" s="97">
        <v>0</v>
      </c>
      <c r="Q397" s="20"/>
      <c r="R397" s="20"/>
    </row>
    <row r="398" spans="1:18" s="21" customFormat="1" ht="13.2" x14ac:dyDescent="0.25">
      <c r="A398" s="141"/>
      <c r="B398" s="141"/>
      <c r="C398" s="141"/>
      <c r="D398" s="141"/>
      <c r="E398" s="141"/>
      <c r="F398" s="73" t="s">
        <v>23</v>
      </c>
      <c r="G398" s="97">
        <f t="shared" ref="G398:P398" si="29">SUM(G381:G394)</f>
        <v>3.01</v>
      </c>
      <c r="H398" s="97">
        <f t="shared" si="29"/>
        <v>7.49</v>
      </c>
      <c r="I398" s="97">
        <f t="shared" si="29"/>
        <v>10.5</v>
      </c>
      <c r="J398" s="97">
        <f t="shared" si="29"/>
        <v>10.5</v>
      </c>
      <c r="K398" s="97">
        <f t="shared" si="29"/>
        <v>10.5</v>
      </c>
      <c r="L398" s="97">
        <f t="shared" si="29"/>
        <v>15.18</v>
      </c>
      <c r="M398" s="97">
        <f t="shared" si="29"/>
        <v>15.18</v>
      </c>
      <c r="N398" s="97">
        <f t="shared" si="29"/>
        <v>20.515000000000001</v>
      </c>
      <c r="O398" s="97">
        <f t="shared" si="29"/>
        <v>28.454999999999991</v>
      </c>
      <c r="P398" s="97">
        <f t="shared" si="29"/>
        <v>36.064999999999991</v>
      </c>
      <c r="Q398" s="97"/>
      <c r="R398" s="20"/>
    </row>
    <row r="399" spans="1:18" s="21" customFormat="1" ht="13.2" x14ac:dyDescent="0.25">
      <c r="A399" s="141"/>
      <c r="B399" s="141"/>
      <c r="C399" s="141"/>
      <c r="D399" s="141"/>
      <c r="E399" s="141"/>
      <c r="F399" s="73" t="s">
        <v>24</v>
      </c>
      <c r="G399" s="97">
        <v>0</v>
      </c>
      <c r="H399" s="97">
        <v>0</v>
      </c>
      <c r="I399" s="97">
        <v>0</v>
      </c>
      <c r="J399" s="97">
        <v>0</v>
      </c>
      <c r="K399" s="97">
        <v>0</v>
      </c>
      <c r="L399" s="97">
        <v>0</v>
      </c>
      <c r="M399" s="97">
        <v>0</v>
      </c>
      <c r="N399" s="97">
        <v>0</v>
      </c>
      <c r="O399" s="97">
        <v>0</v>
      </c>
      <c r="P399" s="97">
        <v>0</v>
      </c>
      <c r="Q399" s="20"/>
      <c r="R399" s="20"/>
    </row>
    <row r="400" spans="1:18" s="55" customFormat="1" ht="52.8" customHeight="1" x14ac:dyDescent="0.25">
      <c r="A400" s="63">
        <v>10</v>
      </c>
      <c r="B400" s="147" t="s">
        <v>43</v>
      </c>
      <c r="C400" s="147"/>
      <c r="D400" s="147"/>
      <c r="E400" s="147"/>
      <c r="F400" s="147"/>
      <c r="G400" s="147"/>
      <c r="H400" s="147"/>
      <c r="I400" s="147"/>
      <c r="J400" s="147"/>
      <c r="K400" s="147"/>
      <c r="L400" s="147"/>
      <c r="M400" s="147"/>
      <c r="N400" s="147"/>
      <c r="O400" s="147"/>
      <c r="P400" s="147"/>
      <c r="Q400" s="119"/>
      <c r="R400" s="60"/>
    </row>
    <row r="401" spans="1:18" s="21" customFormat="1" ht="13.2" x14ac:dyDescent="0.25">
      <c r="A401" s="75" t="s">
        <v>90</v>
      </c>
      <c r="B401" s="26" t="s">
        <v>51</v>
      </c>
      <c r="C401" s="26" t="s">
        <v>45</v>
      </c>
      <c r="D401" s="75" t="s">
        <v>46</v>
      </c>
      <c r="E401" s="75" t="s">
        <v>47</v>
      </c>
      <c r="F401" s="156" t="s">
        <v>31</v>
      </c>
      <c r="G401" s="97"/>
      <c r="H401" s="97"/>
      <c r="I401" s="97"/>
      <c r="J401" s="97"/>
      <c r="K401" s="97"/>
      <c r="L401" s="97"/>
      <c r="M401" s="97"/>
      <c r="N401" s="97"/>
      <c r="O401" s="97"/>
      <c r="P401" s="97">
        <v>0.34</v>
      </c>
      <c r="Q401" s="75" t="s">
        <v>66</v>
      </c>
      <c r="R401" s="75" t="s">
        <v>67</v>
      </c>
    </row>
    <row r="402" spans="1:18" s="21" customFormat="1" ht="13.2" x14ac:dyDescent="0.25">
      <c r="A402" s="75" t="s">
        <v>91</v>
      </c>
      <c r="B402" s="26" t="s">
        <v>52</v>
      </c>
      <c r="C402" s="26" t="s">
        <v>45</v>
      </c>
      <c r="D402" s="75" t="s">
        <v>48</v>
      </c>
      <c r="E402" s="75" t="s">
        <v>47</v>
      </c>
      <c r="F402" s="156" t="s">
        <v>31</v>
      </c>
      <c r="G402" s="31"/>
      <c r="H402" s="31"/>
      <c r="I402" s="31"/>
      <c r="J402" s="31"/>
      <c r="K402" s="31"/>
      <c r="L402" s="31"/>
      <c r="M402" s="31"/>
      <c r="N402" s="31"/>
      <c r="O402" s="31"/>
      <c r="P402" s="97">
        <v>0.16</v>
      </c>
      <c r="Q402" s="75" t="s">
        <v>66</v>
      </c>
      <c r="R402" s="75" t="s">
        <v>67</v>
      </c>
    </row>
    <row r="403" spans="1:18" s="21" customFormat="1" ht="13.2" x14ac:dyDescent="0.25">
      <c r="A403" s="75" t="s">
        <v>92</v>
      </c>
      <c r="B403" s="26" t="s">
        <v>53</v>
      </c>
      <c r="C403" s="26" t="s">
        <v>45</v>
      </c>
      <c r="D403" s="75" t="s">
        <v>49</v>
      </c>
      <c r="E403" s="75" t="s">
        <v>47</v>
      </c>
      <c r="F403" s="156" t="s">
        <v>31</v>
      </c>
      <c r="G403" s="97"/>
      <c r="H403" s="97"/>
      <c r="I403" s="97"/>
      <c r="J403" s="97"/>
      <c r="K403" s="97"/>
      <c r="L403" s="97"/>
      <c r="M403" s="97"/>
      <c r="N403" s="97"/>
      <c r="O403" s="97"/>
      <c r="P403" s="97">
        <v>0.1</v>
      </c>
      <c r="Q403" s="75" t="s">
        <v>66</v>
      </c>
      <c r="R403" s="75" t="s">
        <v>67</v>
      </c>
    </row>
    <row r="404" spans="1:18" s="21" customFormat="1" ht="13.2" x14ac:dyDescent="0.25">
      <c r="A404" s="75" t="s">
        <v>93</v>
      </c>
      <c r="B404" s="26" t="s">
        <v>54</v>
      </c>
      <c r="C404" s="26" t="s">
        <v>45</v>
      </c>
      <c r="D404" s="75" t="s">
        <v>50</v>
      </c>
      <c r="E404" s="75" t="s">
        <v>47</v>
      </c>
      <c r="F404" s="156" t="s">
        <v>31</v>
      </c>
      <c r="G404" s="97">
        <v>0.4</v>
      </c>
      <c r="H404" s="97">
        <v>0.4</v>
      </c>
      <c r="I404" s="97">
        <v>0.4</v>
      </c>
      <c r="J404" s="97">
        <v>0.4</v>
      </c>
      <c r="K404" s="97">
        <v>0.4</v>
      </c>
      <c r="L404" s="97">
        <v>0.4</v>
      </c>
      <c r="M404" s="97">
        <v>0.4</v>
      </c>
      <c r="N404" s="97">
        <v>0.4</v>
      </c>
      <c r="O404" s="97">
        <v>0.4</v>
      </c>
      <c r="P404" s="97">
        <v>0.4</v>
      </c>
      <c r="Q404" s="75" t="s">
        <v>66</v>
      </c>
      <c r="R404" s="75" t="s">
        <v>67</v>
      </c>
    </row>
    <row r="405" spans="1:18" s="21" customFormat="1" ht="13.2" x14ac:dyDescent="0.25">
      <c r="A405" s="75" t="s">
        <v>94</v>
      </c>
      <c r="B405" s="74" t="s">
        <v>106</v>
      </c>
      <c r="C405" s="26" t="s">
        <v>107</v>
      </c>
      <c r="D405" s="75" t="s">
        <v>108</v>
      </c>
      <c r="E405" s="75" t="s">
        <v>86</v>
      </c>
      <c r="F405" s="73" t="s">
        <v>28</v>
      </c>
      <c r="G405" s="97">
        <v>1.1200000000000001</v>
      </c>
      <c r="H405" s="97">
        <v>1.1200000000000001</v>
      </c>
      <c r="I405" s="97">
        <v>1.1200000000000001</v>
      </c>
      <c r="J405" s="97">
        <v>1.1200000000000001</v>
      </c>
      <c r="K405" s="97">
        <v>1.1200000000000001</v>
      </c>
      <c r="L405" s="97">
        <v>1.1200000000000001</v>
      </c>
      <c r="M405" s="97">
        <v>1.1200000000000001</v>
      </c>
      <c r="N405" s="97">
        <v>1.1200000000000001</v>
      </c>
      <c r="O405" s="97">
        <v>1.1200000000000001</v>
      </c>
      <c r="P405" s="97">
        <v>1.1200000000000001</v>
      </c>
      <c r="Q405" s="75" t="s">
        <v>83</v>
      </c>
      <c r="R405" s="75" t="s">
        <v>106</v>
      </c>
    </row>
    <row r="406" spans="1:18" s="21" customFormat="1" ht="13.2" x14ac:dyDescent="0.25">
      <c r="A406" s="75" t="s">
        <v>95</v>
      </c>
      <c r="B406" s="26" t="s">
        <v>106</v>
      </c>
      <c r="C406" s="26" t="s">
        <v>107</v>
      </c>
      <c r="D406" s="75" t="s">
        <v>109</v>
      </c>
      <c r="E406" s="75" t="s">
        <v>86</v>
      </c>
      <c r="F406" s="73" t="s">
        <v>28</v>
      </c>
      <c r="G406" s="97">
        <v>0.26</v>
      </c>
      <c r="H406" s="97">
        <v>0.26</v>
      </c>
      <c r="I406" s="97">
        <v>0.26</v>
      </c>
      <c r="J406" s="97">
        <v>0.26</v>
      </c>
      <c r="K406" s="97">
        <v>0.26</v>
      </c>
      <c r="L406" s="97">
        <v>0.26</v>
      </c>
      <c r="M406" s="97">
        <v>0.26</v>
      </c>
      <c r="N406" s="97">
        <v>0.26</v>
      </c>
      <c r="O406" s="97">
        <v>0.26</v>
      </c>
      <c r="P406" s="97">
        <v>0.26</v>
      </c>
      <c r="Q406" s="75" t="s">
        <v>83</v>
      </c>
      <c r="R406" s="75" t="s">
        <v>106</v>
      </c>
    </row>
    <row r="407" spans="1:18" s="21" customFormat="1" ht="13.2" x14ac:dyDescent="0.25">
      <c r="A407" s="75" t="s">
        <v>96</v>
      </c>
      <c r="B407" s="26" t="s">
        <v>106</v>
      </c>
      <c r="C407" s="26" t="s">
        <v>110</v>
      </c>
      <c r="D407" s="75" t="s">
        <v>111</v>
      </c>
      <c r="E407" s="75" t="s">
        <v>86</v>
      </c>
      <c r="F407" s="73" t="s">
        <v>28</v>
      </c>
      <c r="G407" s="97">
        <v>0.9</v>
      </c>
      <c r="H407" s="97">
        <v>0.9</v>
      </c>
      <c r="I407" s="97">
        <v>0.9</v>
      </c>
      <c r="J407" s="97">
        <v>0.9</v>
      </c>
      <c r="K407" s="97">
        <v>0.9</v>
      </c>
      <c r="L407" s="97">
        <v>0.9</v>
      </c>
      <c r="M407" s="97">
        <v>0.9</v>
      </c>
      <c r="N407" s="97">
        <v>0.9</v>
      </c>
      <c r="O407" s="97">
        <v>0.9</v>
      </c>
      <c r="P407" s="97">
        <v>0.9</v>
      </c>
      <c r="Q407" s="75" t="s">
        <v>83</v>
      </c>
      <c r="R407" s="75" t="s">
        <v>106</v>
      </c>
    </row>
    <row r="408" spans="1:18" s="21" customFormat="1" ht="13.2" x14ac:dyDescent="0.25">
      <c r="A408" s="75" t="s">
        <v>97</v>
      </c>
      <c r="B408" s="26" t="s">
        <v>106</v>
      </c>
      <c r="C408" s="26" t="s">
        <v>110</v>
      </c>
      <c r="D408" s="75" t="s">
        <v>112</v>
      </c>
      <c r="E408" s="75" t="s">
        <v>86</v>
      </c>
      <c r="F408" s="73" t="s">
        <v>28</v>
      </c>
      <c r="G408" s="97">
        <v>1.18</v>
      </c>
      <c r="H408" s="97">
        <v>1.18</v>
      </c>
      <c r="I408" s="97">
        <v>1.18</v>
      </c>
      <c r="J408" s="97">
        <v>1.18</v>
      </c>
      <c r="K408" s="97">
        <v>1.18</v>
      </c>
      <c r="L408" s="97">
        <v>1.18</v>
      </c>
      <c r="M408" s="97">
        <v>1.18</v>
      </c>
      <c r="N408" s="97">
        <v>1.18</v>
      </c>
      <c r="O408" s="97">
        <v>1.18</v>
      </c>
      <c r="P408" s="97">
        <v>1.18</v>
      </c>
      <c r="Q408" s="75" t="s">
        <v>83</v>
      </c>
      <c r="R408" s="75" t="s">
        <v>106</v>
      </c>
    </row>
    <row r="409" spans="1:18" s="21" customFormat="1" ht="13.2" x14ac:dyDescent="0.25">
      <c r="A409" s="75" t="s">
        <v>98</v>
      </c>
      <c r="B409" s="26" t="s">
        <v>106</v>
      </c>
      <c r="C409" s="26" t="s">
        <v>110</v>
      </c>
      <c r="D409" s="75" t="s">
        <v>113</v>
      </c>
      <c r="E409" s="75" t="s">
        <v>86</v>
      </c>
      <c r="F409" s="73" t="s">
        <v>28</v>
      </c>
      <c r="G409" s="118">
        <v>1E-4</v>
      </c>
      <c r="H409" s="118">
        <v>1E-4</v>
      </c>
      <c r="I409" s="118">
        <v>1E-4</v>
      </c>
      <c r="J409" s="118">
        <v>1E-4</v>
      </c>
      <c r="K409" s="118">
        <v>1E-4</v>
      </c>
      <c r="L409" s="118">
        <v>1E-4</v>
      </c>
      <c r="M409" s="118">
        <v>1E-4</v>
      </c>
      <c r="N409" s="118">
        <v>1E-4</v>
      </c>
      <c r="O409" s="118">
        <v>1E-4</v>
      </c>
      <c r="P409" s="118">
        <v>1E-4</v>
      </c>
      <c r="Q409" s="75" t="s">
        <v>83</v>
      </c>
      <c r="R409" s="75" t="s">
        <v>106</v>
      </c>
    </row>
    <row r="410" spans="1:18" s="21" customFormat="1" ht="72" x14ac:dyDescent="0.25">
      <c r="A410" s="75" t="s">
        <v>99</v>
      </c>
      <c r="B410" s="102" t="s">
        <v>1831</v>
      </c>
      <c r="C410" s="26" t="s">
        <v>621</v>
      </c>
      <c r="D410" s="75" t="s">
        <v>622</v>
      </c>
      <c r="E410" s="75" t="s">
        <v>86</v>
      </c>
      <c r="F410" s="73" t="s">
        <v>28</v>
      </c>
      <c r="G410" s="97"/>
      <c r="H410" s="97"/>
      <c r="I410" s="97">
        <v>0.8</v>
      </c>
      <c r="J410" s="97">
        <v>0.8</v>
      </c>
      <c r="K410" s="97">
        <v>0.8</v>
      </c>
      <c r="L410" s="97">
        <v>0.8</v>
      </c>
      <c r="M410" s="97">
        <v>0.8</v>
      </c>
      <c r="N410" s="97">
        <v>0.8</v>
      </c>
      <c r="O410" s="97">
        <v>0.8</v>
      </c>
      <c r="P410" s="97">
        <v>0.8</v>
      </c>
      <c r="Q410" s="75" t="s">
        <v>83</v>
      </c>
      <c r="R410" s="75" t="s">
        <v>630</v>
      </c>
    </row>
    <row r="411" spans="1:18" s="21" customFormat="1" ht="39.6" x14ac:dyDescent="0.25">
      <c r="A411" s="75" t="s">
        <v>100</v>
      </c>
      <c r="B411" s="26" t="s">
        <v>1832</v>
      </c>
      <c r="C411" s="26" t="s">
        <v>621</v>
      </c>
      <c r="D411" s="75" t="s">
        <v>623</v>
      </c>
      <c r="E411" s="75" t="s">
        <v>86</v>
      </c>
      <c r="F411" s="73" t="s">
        <v>28</v>
      </c>
      <c r="G411" s="97"/>
      <c r="H411" s="97">
        <v>0.15</v>
      </c>
      <c r="I411" s="97">
        <v>0.15</v>
      </c>
      <c r="J411" s="97">
        <v>0.15</v>
      </c>
      <c r="K411" s="97">
        <v>0.15</v>
      </c>
      <c r="L411" s="97">
        <v>0.15</v>
      </c>
      <c r="M411" s="97">
        <v>0.15</v>
      </c>
      <c r="N411" s="97">
        <v>0.15</v>
      </c>
      <c r="O411" s="97">
        <v>0.15</v>
      </c>
      <c r="P411" s="97">
        <v>0.15</v>
      </c>
      <c r="Q411" s="75" t="s">
        <v>83</v>
      </c>
      <c r="R411" s="75" t="s">
        <v>630</v>
      </c>
    </row>
    <row r="412" spans="1:18" s="21" customFormat="1" ht="13.2" x14ac:dyDescent="0.25">
      <c r="A412" s="75" t="s">
        <v>101</v>
      </c>
      <c r="B412" s="26" t="s">
        <v>628</v>
      </c>
      <c r="C412" s="74" t="s">
        <v>621</v>
      </c>
      <c r="D412" s="75" t="s">
        <v>624</v>
      </c>
      <c r="E412" s="75" t="s">
        <v>86</v>
      </c>
      <c r="F412" s="73" t="s">
        <v>28</v>
      </c>
      <c r="G412" s="97"/>
      <c r="H412" s="97"/>
      <c r="I412" s="97"/>
      <c r="J412" s="97">
        <v>1.66</v>
      </c>
      <c r="K412" s="97">
        <v>1.66</v>
      </c>
      <c r="L412" s="97">
        <v>1.66</v>
      </c>
      <c r="M412" s="97">
        <v>1.66</v>
      </c>
      <c r="N412" s="97">
        <v>1.66</v>
      </c>
      <c r="O412" s="97">
        <v>1.66</v>
      </c>
      <c r="P412" s="97">
        <v>1.66</v>
      </c>
      <c r="Q412" s="73" t="s">
        <v>83</v>
      </c>
      <c r="R412" s="73" t="s">
        <v>630</v>
      </c>
    </row>
    <row r="413" spans="1:18" s="21" customFormat="1" ht="26.4" x14ac:dyDescent="0.25">
      <c r="A413" s="75" t="s">
        <v>102</v>
      </c>
      <c r="B413" s="74" t="s">
        <v>1833</v>
      </c>
      <c r="C413" s="74" t="s">
        <v>621</v>
      </c>
      <c r="D413" s="75" t="s">
        <v>625</v>
      </c>
      <c r="E413" s="75" t="s">
        <v>86</v>
      </c>
      <c r="F413" s="73" t="s">
        <v>28</v>
      </c>
      <c r="G413" s="97"/>
      <c r="H413" s="97"/>
      <c r="I413" s="97"/>
      <c r="J413" s="97"/>
      <c r="K413" s="97">
        <v>0.15</v>
      </c>
      <c r="L413" s="97">
        <v>0.15</v>
      </c>
      <c r="M413" s="97">
        <v>0.15</v>
      </c>
      <c r="N413" s="97">
        <v>0.15</v>
      </c>
      <c r="O413" s="97">
        <v>0.15</v>
      </c>
      <c r="P413" s="97">
        <v>0.15</v>
      </c>
      <c r="Q413" s="73" t="s">
        <v>83</v>
      </c>
      <c r="R413" s="73" t="s">
        <v>630</v>
      </c>
    </row>
    <row r="414" spans="1:18" s="21" customFormat="1" ht="26.4" x14ac:dyDescent="0.25">
      <c r="A414" s="75" t="s">
        <v>103</v>
      </c>
      <c r="B414" s="74" t="s">
        <v>629</v>
      </c>
      <c r="C414" s="74" t="s">
        <v>621</v>
      </c>
      <c r="D414" s="75" t="s">
        <v>626</v>
      </c>
      <c r="E414" s="75" t="s">
        <v>86</v>
      </c>
      <c r="F414" s="73" t="s">
        <v>28</v>
      </c>
      <c r="G414" s="97"/>
      <c r="H414" s="97"/>
      <c r="I414" s="97"/>
      <c r="J414" s="97"/>
      <c r="K414" s="97"/>
      <c r="L414" s="97">
        <v>0.52</v>
      </c>
      <c r="M414" s="97">
        <v>0.52</v>
      </c>
      <c r="N414" s="97">
        <v>0.52</v>
      </c>
      <c r="O414" s="97">
        <v>0.52</v>
      </c>
      <c r="P414" s="97">
        <v>0.52</v>
      </c>
      <c r="Q414" s="73" t="s">
        <v>83</v>
      </c>
      <c r="R414" s="73" t="s">
        <v>630</v>
      </c>
    </row>
    <row r="415" spans="1:18" s="21" customFormat="1" ht="92.4" x14ac:dyDescent="0.25">
      <c r="A415" s="75" t="s">
        <v>104</v>
      </c>
      <c r="B415" s="74" t="s">
        <v>1834</v>
      </c>
      <c r="C415" s="74" t="s">
        <v>621</v>
      </c>
      <c r="D415" s="75" t="s">
        <v>627</v>
      </c>
      <c r="E415" s="75" t="s">
        <v>86</v>
      </c>
      <c r="F415" s="73" t="s">
        <v>28</v>
      </c>
      <c r="G415" s="97"/>
      <c r="H415" s="97"/>
      <c r="I415" s="97"/>
      <c r="J415" s="97"/>
      <c r="K415" s="97"/>
      <c r="L415" s="97"/>
      <c r="M415" s="97"/>
      <c r="N415" s="97">
        <v>1.57</v>
      </c>
      <c r="O415" s="97">
        <v>1.57</v>
      </c>
      <c r="P415" s="97">
        <v>1.57</v>
      </c>
      <c r="Q415" s="73" t="s">
        <v>83</v>
      </c>
      <c r="R415" s="73" t="s">
        <v>630</v>
      </c>
    </row>
    <row r="416" spans="1:18" s="21" customFormat="1" ht="13.2" x14ac:dyDescent="0.25">
      <c r="A416" s="75" t="s">
        <v>105</v>
      </c>
      <c r="B416" s="74" t="s">
        <v>794</v>
      </c>
      <c r="C416" s="26" t="s">
        <v>796</v>
      </c>
      <c r="D416" s="75" t="s">
        <v>792</v>
      </c>
      <c r="E416" s="75" t="s">
        <v>47</v>
      </c>
      <c r="F416" s="156" t="s">
        <v>31</v>
      </c>
      <c r="G416" s="97">
        <v>0.5</v>
      </c>
      <c r="H416" s="97">
        <v>0.5</v>
      </c>
      <c r="I416" s="97">
        <v>0.5</v>
      </c>
      <c r="J416" s="97">
        <v>0.5</v>
      </c>
      <c r="K416" s="97">
        <v>0.5</v>
      </c>
      <c r="L416" s="97">
        <v>0.5</v>
      </c>
      <c r="M416" s="97">
        <v>0.5</v>
      </c>
      <c r="N416" s="97">
        <v>0.5</v>
      </c>
      <c r="O416" s="97">
        <v>0.5</v>
      </c>
      <c r="P416" s="97">
        <v>0.5</v>
      </c>
      <c r="Q416" s="73" t="s">
        <v>797</v>
      </c>
      <c r="R416" s="20" t="s">
        <v>798</v>
      </c>
    </row>
    <row r="417" spans="1:18" s="21" customFormat="1" ht="39.6" x14ac:dyDescent="0.25">
      <c r="A417" s="75" t="s">
        <v>646</v>
      </c>
      <c r="B417" s="74" t="s">
        <v>795</v>
      </c>
      <c r="C417" s="26" t="s">
        <v>796</v>
      </c>
      <c r="D417" s="75" t="s">
        <v>793</v>
      </c>
      <c r="E417" s="75" t="s">
        <v>47</v>
      </c>
      <c r="F417" s="156" t="s">
        <v>31</v>
      </c>
      <c r="G417" s="97">
        <v>0.5</v>
      </c>
      <c r="H417" s="97">
        <v>0.5</v>
      </c>
      <c r="I417" s="97">
        <v>0.5</v>
      </c>
      <c r="J417" s="97">
        <v>0.5</v>
      </c>
      <c r="K417" s="97">
        <v>0.5</v>
      </c>
      <c r="L417" s="97">
        <v>0.5</v>
      </c>
      <c r="M417" s="97">
        <v>0.5</v>
      </c>
      <c r="N417" s="97">
        <v>0.5</v>
      </c>
      <c r="O417" s="97">
        <v>0.5</v>
      </c>
      <c r="P417" s="97">
        <v>0.5</v>
      </c>
      <c r="Q417" s="73" t="s">
        <v>797</v>
      </c>
      <c r="R417" s="20" t="s">
        <v>798</v>
      </c>
    </row>
    <row r="418" spans="1:18" s="21" customFormat="1" ht="13.2" x14ac:dyDescent="0.25">
      <c r="A418" s="75" t="s">
        <v>647</v>
      </c>
      <c r="B418" s="74" t="s">
        <v>814</v>
      </c>
      <c r="C418" s="26" t="s">
        <v>832</v>
      </c>
      <c r="D418" s="75" t="s">
        <v>848</v>
      </c>
      <c r="E418" s="75" t="s">
        <v>47</v>
      </c>
      <c r="F418" s="156" t="s">
        <v>31</v>
      </c>
      <c r="G418" s="97"/>
      <c r="H418" s="97"/>
      <c r="I418" s="97"/>
      <c r="J418" s="97"/>
      <c r="K418" s="97"/>
      <c r="L418" s="97"/>
      <c r="M418" s="97"/>
      <c r="N418" s="97"/>
      <c r="O418" s="97"/>
      <c r="P418" s="97">
        <v>0.4</v>
      </c>
      <c r="Q418" s="75" t="s">
        <v>831</v>
      </c>
      <c r="R418" s="75" t="s">
        <v>831</v>
      </c>
    </row>
    <row r="419" spans="1:18" s="21" customFormat="1" ht="13.2" x14ac:dyDescent="0.25">
      <c r="A419" s="75" t="s">
        <v>648</v>
      </c>
      <c r="B419" s="74" t="s">
        <v>814</v>
      </c>
      <c r="C419" s="26" t="s">
        <v>834</v>
      </c>
      <c r="D419" s="75" t="s">
        <v>835</v>
      </c>
      <c r="E419" s="75" t="s">
        <v>47</v>
      </c>
      <c r="F419" s="156" t="s">
        <v>31</v>
      </c>
      <c r="G419" s="97"/>
      <c r="H419" s="97"/>
      <c r="I419" s="97"/>
      <c r="J419" s="97"/>
      <c r="K419" s="97">
        <v>2</v>
      </c>
      <c r="L419" s="97">
        <v>2</v>
      </c>
      <c r="M419" s="97">
        <v>2</v>
      </c>
      <c r="N419" s="97">
        <v>2</v>
      </c>
      <c r="O419" s="97">
        <v>2</v>
      </c>
      <c r="P419" s="97">
        <v>2</v>
      </c>
      <c r="Q419" s="75" t="s">
        <v>831</v>
      </c>
      <c r="R419" s="75" t="s">
        <v>831</v>
      </c>
    </row>
    <row r="420" spans="1:18" s="21" customFormat="1" ht="13.2" x14ac:dyDescent="0.25">
      <c r="A420" s="75" t="s">
        <v>649</v>
      </c>
      <c r="B420" s="74" t="s">
        <v>814</v>
      </c>
      <c r="C420" s="26" t="s">
        <v>834</v>
      </c>
      <c r="D420" s="75" t="s">
        <v>809</v>
      </c>
      <c r="E420" s="75" t="s">
        <v>47</v>
      </c>
      <c r="F420" s="156" t="s">
        <v>31</v>
      </c>
      <c r="G420" s="97"/>
      <c r="H420" s="97"/>
      <c r="I420" s="97"/>
      <c r="J420" s="97"/>
      <c r="K420" s="97"/>
      <c r="L420" s="97">
        <v>2</v>
      </c>
      <c r="M420" s="97">
        <v>2</v>
      </c>
      <c r="N420" s="97">
        <v>2</v>
      </c>
      <c r="O420" s="97">
        <v>2</v>
      </c>
      <c r="P420" s="97">
        <v>2</v>
      </c>
      <c r="Q420" s="75" t="s">
        <v>831</v>
      </c>
      <c r="R420" s="75" t="s">
        <v>831</v>
      </c>
    </row>
    <row r="421" spans="1:18" s="21" customFormat="1" ht="13.2" x14ac:dyDescent="0.25">
      <c r="A421" s="75" t="s">
        <v>650</v>
      </c>
      <c r="B421" s="74" t="s">
        <v>814</v>
      </c>
      <c r="C421" s="26" t="s">
        <v>834</v>
      </c>
      <c r="D421" s="75" t="s">
        <v>836</v>
      </c>
      <c r="E421" s="75" t="s">
        <v>47</v>
      </c>
      <c r="F421" s="156" t="s">
        <v>31</v>
      </c>
      <c r="G421" s="97"/>
      <c r="H421" s="97"/>
      <c r="I421" s="97"/>
      <c r="J421" s="97">
        <v>2</v>
      </c>
      <c r="K421" s="97">
        <v>2</v>
      </c>
      <c r="L421" s="97">
        <v>2</v>
      </c>
      <c r="M421" s="97">
        <v>2</v>
      </c>
      <c r="N421" s="97">
        <v>2</v>
      </c>
      <c r="O421" s="97">
        <v>2</v>
      </c>
      <c r="P421" s="97">
        <v>2</v>
      </c>
      <c r="Q421" s="75" t="s">
        <v>831</v>
      </c>
      <c r="R421" s="75" t="s">
        <v>831</v>
      </c>
    </row>
    <row r="422" spans="1:18" s="21" customFormat="1" ht="96" x14ac:dyDescent="0.25">
      <c r="A422" s="75" t="s">
        <v>651</v>
      </c>
      <c r="B422" s="74" t="s">
        <v>814</v>
      </c>
      <c r="C422" s="26" t="s">
        <v>834</v>
      </c>
      <c r="D422" s="105" t="s">
        <v>837</v>
      </c>
      <c r="E422" s="75" t="s">
        <v>47</v>
      </c>
      <c r="F422" s="156" t="s">
        <v>31</v>
      </c>
      <c r="G422" s="97"/>
      <c r="H422" s="97"/>
      <c r="I422" s="97"/>
      <c r="J422" s="97"/>
      <c r="K422" s="97"/>
      <c r="L422" s="97"/>
      <c r="M422" s="97">
        <v>0.3</v>
      </c>
      <c r="N422" s="97">
        <v>0.3</v>
      </c>
      <c r="O422" s="97">
        <v>0.3</v>
      </c>
      <c r="P422" s="97">
        <v>0.3</v>
      </c>
      <c r="Q422" s="75" t="s">
        <v>831</v>
      </c>
      <c r="R422" s="75" t="s">
        <v>831</v>
      </c>
    </row>
    <row r="423" spans="1:18" s="21" customFormat="1" ht="96" x14ac:dyDescent="0.25">
      <c r="A423" s="75" t="s">
        <v>652</v>
      </c>
      <c r="B423" s="74" t="s">
        <v>814</v>
      </c>
      <c r="C423" s="26" t="s">
        <v>866</v>
      </c>
      <c r="D423" s="105" t="s">
        <v>838</v>
      </c>
      <c r="E423" s="75" t="s">
        <v>47</v>
      </c>
      <c r="F423" s="156" t="s">
        <v>31</v>
      </c>
      <c r="G423" s="97"/>
      <c r="H423" s="97"/>
      <c r="I423" s="97"/>
      <c r="J423" s="97"/>
      <c r="K423" s="97"/>
      <c r="L423" s="97"/>
      <c r="M423" s="97"/>
      <c r="N423" s="97">
        <v>0.3</v>
      </c>
      <c r="O423" s="97">
        <v>0.3</v>
      </c>
      <c r="P423" s="97">
        <v>0.3</v>
      </c>
      <c r="Q423" s="75" t="s">
        <v>831</v>
      </c>
      <c r="R423" s="75" t="s">
        <v>831</v>
      </c>
    </row>
    <row r="424" spans="1:18" s="21" customFormat="1" ht="13.2" x14ac:dyDescent="0.25">
      <c r="A424" s="75" t="s">
        <v>653</v>
      </c>
      <c r="B424" s="74" t="s">
        <v>814</v>
      </c>
      <c r="C424" s="26" t="s">
        <v>864</v>
      </c>
      <c r="D424" s="75" t="s">
        <v>860</v>
      </c>
      <c r="E424" s="75" t="s">
        <v>47</v>
      </c>
      <c r="F424" s="156" t="s">
        <v>31</v>
      </c>
      <c r="G424" s="97"/>
      <c r="H424" s="97"/>
      <c r="I424" s="97"/>
      <c r="J424" s="97"/>
      <c r="K424" s="97"/>
      <c r="L424" s="97"/>
      <c r="M424" s="97"/>
      <c r="N424" s="97"/>
      <c r="O424" s="97">
        <v>1.6</v>
      </c>
      <c r="P424" s="97">
        <v>1.6</v>
      </c>
      <c r="Q424" s="75" t="s">
        <v>831</v>
      </c>
      <c r="R424" s="75" t="s">
        <v>831</v>
      </c>
    </row>
    <row r="425" spans="1:18" s="21" customFormat="1" ht="13.2" x14ac:dyDescent="0.25">
      <c r="A425" s="75" t="s">
        <v>654</v>
      </c>
      <c r="B425" s="74" t="s">
        <v>814</v>
      </c>
      <c r="C425" s="26" t="s">
        <v>865</v>
      </c>
      <c r="D425" s="75" t="s">
        <v>861</v>
      </c>
      <c r="E425" s="75" t="s">
        <v>47</v>
      </c>
      <c r="F425" s="156" t="s">
        <v>31</v>
      </c>
      <c r="G425" s="97"/>
      <c r="H425" s="97"/>
      <c r="I425" s="97"/>
      <c r="J425" s="97"/>
      <c r="K425" s="97"/>
      <c r="L425" s="97"/>
      <c r="M425" s="97"/>
      <c r="N425" s="97">
        <v>1.6</v>
      </c>
      <c r="O425" s="97">
        <v>1.6</v>
      </c>
      <c r="P425" s="97">
        <v>1.6</v>
      </c>
      <c r="Q425" s="75" t="s">
        <v>831</v>
      </c>
      <c r="R425" s="75" t="s">
        <v>831</v>
      </c>
    </row>
    <row r="426" spans="1:18" s="21" customFormat="1" ht="13.2" x14ac:dyDescent="0.25">
      <c r="A426" s="75" t="s">
        <v>849</v>
      </c>
      <c r="B426" s="74" t="s">
        <v>814</v>
      </c>
      <c r="C426" s="26" t="s">
        <v>863</v>
      </c>
      <c r="D426" s="75" t="s">
        <v>859</v>
      </c>
      <c r="E426" s="75" t="s">
        <v>47</v>
      </c>
      <c r="F426" s="156" t="s">
        <v>31</v>
      </c>
      <c r="G426" s="97"/>
      <c r="H426" s="97"/>
      <c r="I426" s="97"/>
      <c r="J426" s="97"/>
      <c r="K426" s="97"/>
      <c r="L426" s="97"/>
      <c r="M426" s="97"/>
      <c r="N426" s="97">
        <v>2.5</v>
      </c>
      <c r="O426" s="97">
        <v>2.5</v>
      </c>
      <c r="P426" s="97">
        <v>2.5</v>
      </c>
      <c r="Q426" s="75" t="s">
        <v>831</v>
      </c>
      <c r="R426" s="75" t="s">
        <v>831</v>
      </c>
    </row>
    <row r="427" spans="1:18" s="21" customFormat="1" ht="13.2" x14ac:dyDescent="0.25">
      <c r="A427" s="75" t="s">
        <v>850</v>
      </c>
      <c r="B427" s="74" t="s">
        <v>814</v>
      </c>
      <c r="C427" s="26" t="s">
        <v>875</v>
      </c>
      <c r="D427" s="75" t="s">
        <v>876</v>
      </c>
      <c r="E427" s="75" t="s">
        <v>47</v>
      </c>
      <c r="F427" s="156" t="s">
        <v>31</v>
      </c>
      <c r="G427" s="97"/>
      <c r="H427" s="97"/>
      <c r="I427" s="97"/>
      <c r="J427" s="97"/>
      <c r="K427" s="97"/>
      <c r="L427" s="97"/>
      <c r="M427" s="97"/>
      <c r="N427" s="97">
        <v>1.5</v>
      </c>
      <c r="O427" s="97">
        <v>1.5</v>
      </c>
      <c r="P427" s="97">
        <v>1.5</v>
      </c>
      <c r="Q427" s="75" t="s">
        <v>831</v>
      </c>
      <c r="R427" s="75" t="s">
        <v>831</v>
      </c>
    </row>
    <row r="428" spans="1:18" s="21" customFormat="1" ht="13.2" x14ac:dyDescent="0.25">
      <c r="A428" s="75" t="s">
        <v>851</v>
      </c>
      <c r="B428" s="74" t="s">
        <v>814</v>
      </c>
      <c r="C428" s="26" t="s">
        <v>867</v>
      </c>
      <c r="D428" s="75" t="s">
        <v>860</v>
      </c>
      <c r="E428" s="75" t="s">
        <v>47</v>
      </c>
      <c r="F428" s="156" t="s">
        <v>31</v>
      </c>
      <c r="G428" s="97"/>
      <c r="H428" s="97"/>
      <c r="I428" s="97"/>
      <c r="J428" s="97"/>
      <c r="K428" s="97"/>
      <c r="L428" s="97"/>
      <c r="M428" s="97"/>
      <c r="N428" s="97"/>
      <c r="O428" s="97"/>
      <c r="P428" s="97">
        <v>0.4</v>
      </c>
      <c r="Q428" s="75" t="s">
        <v>831</v>
      </c>
      <c r="R428" s="75" t="s">
        <v>831</v>
      </c>
    </row>
    <row r="429" spans="1:18" s="21" customFormat="1" ht="13.2" x14ac:dyDescent="0.25">
      <c r="A429" s="75" t="s">
        <v>852</v>
      </c>
      <c r="B429" s="74" t="s">
        <v>814</v>
      </c>
      <c r="C429" s="26" t="s">
        <v>864</v>
      </c>
      <c r="D429" s="75" t="s">
        <v>861</v>
      </c>
      <c r="E429" s="75" t="s">
        <v>47</v>
      </c>
      <c r="F429" s="156" t="s">
        <v>31</v>
      </c>
      <c r="G429" s="97"/>
      <c r="H429" s="97"/>
      <c r="I429" s="97"/>
      <c r="J429" s="97"/>
      <c r="K429" s="97"/>
      <c r="L429" s="97">
        <v>1.6</v>
      </c>
      <c r="M429" s="97">
        <v>1.6</v>
      </c>
      <c r="N429" s="97">
        <v>1.6</v>
      </c>
      <c r="O429" s="97">
        <v>1.6</v>
      </c>
      <c r="P429" s="97">
        <v>1.6</v>
      </c>
      <c r="Q429" s="75" t="s">
        <v>831</v>
      </c>
      <c r="R429" s="75" t="s">
        <v>831</v>
      </c>
    </row>
    <row r="430" spans="1:18" s="21" customFormat="1" ht="108" x14ac:dyDescent="0.25">
      <c r="A430" s="75" t="s">
        <v>853</v>
      </c>
      <c r="B430" s="74" t="s">
        <v>909</v>
      </c>
      <c r="C430" s="26" t="s">
        <v>950</v>
      </c>
      <c r="D430" s="105" t="s">
        <v>951</v>
      </c>
      <c r="E430" s="75" t="s">
        <v>47</v>
      </c>
      <c r="F430" s="156" t="s">
        <v>31</v>
      </c>
      <c r="G430" s="97">
        <v>1</v>
      </c>
      <c r="H430" s="97">
        <v>1</v>
      </c>
      <c r="I430" s="97">
        <v>1</v>
      </c>
      <c r="J430" s="97">
        <v>1</v>
      </c>
      <c r="K430" s="97">
        <v>1</v>
      </c>
      <c r="L430" s="97">
        <v>1</v>
      </c>
      <c r="M430" s="97">
        <v>1</v>
      </c>
      <c r="N430" s="97">
        <v>1</v>
      </c>
      <c r="O430" s="97">
        <v>1</v>
      </c>
      <c r="P430" s="97">
        <v>1</v>
      </c>
      <c r="Q430" s="75" t="s">
        <v>831</v>
      </c>
      <c r="R430" s="75" t="s">
        <v>831</v>
      </c>
    </row>
    <row r="431" spans="1:18" s="21" customFormat="1" ht="13.2" x14ac:dyDescent="0.25">
      <c r="A431" s="75" t="s">
        <v>854</v>
      </c>
      <c r="B431" s="74" t="s">
        <v>966</v>
      </c>
      <c r="C431" s="26" t="s">
        <v>969</v>
      </c>
      <c r="D431" s="75" t="s">
        <v>521</v>
      </c>
      <c r="E431" s="75" t="s">
        <v>47</v>
      </c>
      <c r="F431" s="156" t="s">
        <v>31</v>
      </c>
      <c r="G431" s="97"/>
      <c r="H431" s="97"/>
      <c r="I431" s="97"/>
      <c r="J431" s="97">
        <v>0.5</v>
      </c>
      <c r="K431" s="97">
        <v>0.5</v>
      </c>
      <c r="L431" s="97">
        <v>0.5</v>
      </c>
      <c r="M431" s="97">
        <v>0.5</v>
      </c>
      <c r="N431" s="97">
        <v>0.5</v>
      </c>
      <c r="O431" s="97">
        <v>0.5</v>
      </c>
      <c r="P431" s="97">
        <v>0.5</v>
      </c>
      <c r="Q431" s="75" t="s">
        <v>66</v>
      </c>
      <c r="R431" s="75" t="s">
        <v>971</v>
      </c>
    </row>
    <row r="432" spans="1:18" s="21" customFormat="1" ht="13.2" x14ac:dyDescent="0.25">
      <c r="A432" s="75" t="s">
        <v>855</v>
      </c>
      <c r="B432" s="74" t="s">
        <v>968</v>
      </c>
      <c r="C432" s="26" t="s">
        <v>970</v>
      </c>
      <c r="D432" s="75" t="s">
        <v>967</v>
      </c>
      <c r="E432" s="75" t="s">
        <v>47</v>
      </c>
      <c r="F432" s="156" t="s">
        <v>31</v>
      </c>
      <c r="G432" s="97"/>
      <c r="H432" s="97"/>
      <c r="I432" s="97">
        <v>1</v>
      </c>
      <c r="J432" s="97">
        <v>1</v>
      </c>
      <c r="K432" s="97">
        <v>1</v>
      </c>
      <c r="L432" s="97">
        <v>1</v>
      </c>
      <c r="M432" s="97">
        <v>1</v>
      </c>
      <c r="N432" s="97">
        <v>1</v>
      </c>
      <c r="O432" s="97">
        <v>1</v>
      </c>
      <c r="P432" s="97">
        <v>1</v>
      </c>
      <c r="Q432" s="75" t="s">
        <v>66</v>
      </c>
      <c r="R432" s="75" t="s">
        <v>971</v>
      </c>
    </row>
    <row r="433" spans="1:18" s="21" customFormat="1" ht="13.2" x14ac:dyDescent="0.25">
      <c r="A433" s="75" t="s">
        <v>856</v>
      </c>
      <c r="B433" s="74" t="s">
        <v>968</v>
      </c>
      <c r="C433" s="26" t="s">
        <v>970</v>
      </c>
      <c r="D433" s="75" t="s">
        <v>973</v>
      </c>
      <c r="E433" s="75" t="s">
        <v>47</v>
      </c>
      <c r="F433" s="156" t="s">
        <v>31</v>
      </c>
      <c r="G433" s="97"/>
      <c r="H433" s="97"/>
      <c r="I433" s="97"/>
      <c r="J433" s="97"/>
      <c r="K433" s="97"/>
      <c r="L433" s="97"/>
      <c r="M433" s="97"/>
      <c r="N433" s="97"/>
      <c r="O433" s="97">
        <v>0.3</v>
      </c>
      <c r="P433" s="97">
        <v>0.5</v>
      </c>
      <c r="Q433" s="75" t="s">
        <v>66</v>
      </c>
      <c r="R433" s="75" t="s">
        <v>971</v>
      </c>
    </row>
    <row r="434" spans="1:18" s="21" customFormat="1" ht="13.2" x14ac:dyDescent="0.25">
      <c r="A434" s="75" t="s">
        <v>857</v>
      </c>
      <c r="B434" s="74" t="s">
        <v>972</v>
      </c>
      <c r="C434" s="26" t="s">
        <v>974</v>
      </c>
      <c r="D434" s="75" t="s">
        <v>975</v>
      </c>
      <c r="E434" s="75" t="s">
        <v>47</v>
      </c>
      <c r="F434" s="156" t="s">
        <v>31</v>
      </c>
      <c r="G434" s="97"/>
      <c r="H434" s="97"/>
      <c r="I434" s="97"/>
      <c r="J434" s="97"/>
      <c r="K434" s="97">
        <v>2</v>
      </c>
      <c r="L434" s="97">
        <v>2</v>
      </c>
      <c r="M434" s="97">
        <v>2</v>
      </c>
      <c r="N434" s="97">
        <v>2</v>
      </c>
      <c r="O434" s="97">
        <v>2</v>
      </c>
      <c r="P434" s="97">
        <v>2</v>
      </c>
      <c r="Q434" s="75" t="s">
        <v>66</v>
      </c>
      <c r="R434" s="75" t="s">
        <v>971</v>
      </c>
    </row>
    <row r="435" spans="1:18" s="21" customFormat="1" ht="13.2" x14ac:dyDescent="0.25">
      <c r="A435" s="75" t="s">
        <v>952</v>
      </c>
      <c r="B435" s="26" t="s">
        <v>979</v>
      </c>
      <c r="C435" s="26" t="s">
        <v>981</v>
      </c>
      <c r="D435" s="75" t="s">
        <v>982</v>
      </c>
      <c r="E435" s="75" t="s">
        <v>47</v>
      </c>
      <c r="F435" s="156" t="s">
        <v>31</v>
      </c>
      <c r="G435" s="97">
        <v>1.2</v>
      </c>
      <c r="H435" s="97">
        <v>1.2</v>
      </c>
      <c r="I435" s="97">
        <v>1.2</v>
      </c>
      <c r="J435" s="97">
        <v>1.2</v>
      </c>
      <c r="K435" s="97">
        <v>1.2</v>
      </c>
      <c r="L435" s="97">
        <v>1.2</v>
      </c>
      <c r="M435" s="97">
        <v>1.2</v>
      </c>
      <c r="N435" s="97">
        <v>1.2</v>
      </c>
      <c r="O435" s="97">
        <v>1.2</v>
      </c>
      <c r="P435" s="97">
        <v>1.2</v>
      </c>
      <c r="Q435" s="73" t="s">
        <v>83</v>
      </c>
      <c r="R435" s="75" t="s">
        <v>978</v>
      </c>
    </row>
    <row r="436" spans="1:18" s="21" customFormat="1" ht="13.2" x14ac:dyDescent="0.25">
      <c r="A436" s="75" t="s">
        <v>953</v>
      </c>
      <c r="B436" s="74" t="s">
        <v>980</v>
      </c>
      <c r="C436" s="26" t="s">
        <v>981</v>
      </c>
      <c r="D436" s="75" t="s">
        <v>983</v>
      </c>
      <c r="E436" s="75" t="s">
        <v>47</v>
      </c>
      <c r="F436" s="156" t="s">
        <v>31</v>
      </c>
      <c r="G436" s="97">
        <v>0.8</v>
      </c>
      <c r="H436" s="97">
        <v>0.8</v>
      </c>
      <c r="I436" s="97">
        <v>0.8</v>
      </c>
      <c r="J436" s="97">
        <v>0.8</v>
      </c>
      <c r="K436" s="97">
        <v>0.8</v>
      </c>
      <c r="L436" s="97">
        <v>0.8</v>
      </c>
      <c r="M436" s="97">
        <v>0.8</v>
      </c>
      <c r="N436" s="97">
        <v>0.8</v>
      </c>
      <c r="O436" s="97">
        <v>0.8</v>
      </c>
      <c r="P436" s="97">
        <v>0.8</v>
      </c>
      <c r="Q436" s="73" t="s">
        <v>83</v>
      </c>
      <c r="R436" s="75" t="s">
        <v>978</v>
      </c>
    </row>
    <row r="437" spans="1:18" s="21" customFormat="1" ht="13.2" x14ac:dyDescent="0.25">
      <c r="A437" s="75" t="s">
        <v>954</v>
      </c>
      <c r="B437" s="74" t="s">
        <v>1025</v>
      </c>
      <c r="C437" s="26" t="s">
        <v>984</v>
      </c>
      <c r="D437" s="75" t="s">
        <v>994</v>
      </c>
      <c r="E437" s="75" t="s">
        <v>47</v>
      </c>
      <c r="F437" s="156" t="s">
        <v>31</v>
      </c>
      <c r="G437" s="97">
        <v>0.3</v>
      </c>
      <c r="H437" s="97">
        <v>0.3</v>
      </c>
      <c r="I437" s="97">
        <v>0.3</v>
      </c>
      <c r="J437" s="97">
        <v>0.3</v>
      </c>
      <c r="K437" s="97">
        <v>0.3</v>
      </c>
      <c r="L437" s="97">
        <v>0.3</v>
      </c>
      <c r="M437" s="97">
        <v>0.3</v>
      </c>
      <c r="N437" s="97">
        <v>0.3</v>
      </c>
      <c r="O437" s="97">
        <v>0.3</v>
      </c>
      <c r="P437" s="97">
        <v>0.3</v>
      </c>
      <c r="Q437" s="75" t="s">
        <v>1025</v>
      </c>
      <c r="R437" s="28" t="s">
        <v>989</v>
      </c>
    </row>
    <row r="438" spans="1:18" s="21" customFormat="1" ht="13.2" x14ac:dyDescent="0.25">
      <c r="A438" s="75" t="s">
        <v>955</v>
      </c>
      <c r="B438" s="74" t="s">
        <v>1025</v>
      </c>
      <c r="C438" s="26" t="s">
        <v>984</v>
      </c>
      <c r="D438" s="75" t="s">
        <v>995</v>
      </c>
      <c r="E438" s="75" t="s">
        <v>47</v>
      </c>
      <c r="F438" s="156" t="s">
        <v>31</v>
      </c>
      <c r="G438" s="97"/>
      <c r="H438" s="97"/>
      <c r="I438" s="97"/>
      <c r="J438" s="97">
        <v>0.3</v>
      </c>
      <c r="K438" s="97">
        <v>0.3</v>
      </c>
      <c r="L438" s="97">
        <v>0.3</v>
      </c>
      <c r="M438" s="97">
        <v>0.3</v>
      </c>
      <c r="N438" s="97">
        <v>0.3</v>
      </c>
      <c r="O438" s="97">
        <v>0.3</v>
      </c>
      <c r="P438" s="97">
        <v>0.3</v>
      </c>
      <c r="Q438" s="75" t="s">
        <v>1025</v>
      </c>
      <c r="R438" s="28" t="s">
        <v>989</v>
      </c>
    </row>
    <row r="439" spans="1:18" s="21" customFormat="1" ht="13.2" x14ac:dyDescent="0.25">
      <c r="A439" s="75" t="s">
        <v>956</v>
      </c>
      <c r="B439" s="74" t="s">
        <v>1025</v>
      </c>
      <c r="C439" s="26" t="s">
        <v>984</v>
      </c>
      <c r="D439" s="75" t="s">
        <v>985</v>
      </c>
      <c r="E439" s="75" t="s">
        <v>47</v>
      </c>
      <c r="F439" s="156" t="s">
        <v>31</v>
      </c>
      <c r="G439" s="97"/>
      <c r="H439" s="97"/>
      <c r="I439" s="97"/>
      <c r="J439" s="97"/>
      <c r="K439" s="97"/>
      <c r="L439" s="97">
        <v>0.4</v>
      </c>
      <c r="M439" s="97">
        <v>0.4</v>
      </c>
      <c r="N439" s="97">
        <v>0.4</v>
      </c>
      <c r="O439" s="97">
        <v>0.4</v>
      </c>
      <c r="P439" s="97">
        <v>0.4</v>
      </c>
      <c r="Q439" s="75" t="s">
        <v>1025</v>
      </c>
      <c r="R439" s="28" t="s">
        <v>989</v>
      </c>
    </row>
    <row r="440" spans="1:18" s="21" customFormat="1" ht="13.2" x14ac:dyDescent="0.25">
      <c r="A440" s="75" t="s">
        <v>957</v>
      </c>
      <c r="B440" s="74" t="s">
        <v>1025</v>
      </c>
      <c r="C440" s="26" t="s">
        <v>984</v>
      </c>
      <c r="D440" s="75" t="s">
        <v>996</v>
      </c>
      <c r="E440" s="75" t="s">
        <v>47</v>
      </c>
      <c r="F440" s="156" t="s">
        <v>31</v>
      </c>
      <c r="G440" s="97"/>
      <c r="H440" s="97"/>
      <c r="I440" s="97"/>
      <c r="J440" s="97"/>
      <c r="K440" s="97"/>
      <c r="L440" s="97"/>
      <c r="M440" s="97"/>
      <c r="N440" s="97">
        <v>0.6</v>
      </c>
      <c r="O440" s="97">
        <v>0.6</v>
      </c>
      <c r="P440" s="97">
        <v>0.6</v>
      </c>
      <c r="Q440" s="75" t="s">
        <v>1025</v>
      </c>
      <c r="R440" s="28" t="s">
        <v>989</v>
      </c>
    </row>
    <row r="441" spans="1:18" s="21" customFormat="1" ht="13.2" x14ac:dyDescent="0.25">
      <c r="A441" s="75" t="s">
        <v>958</v>
      </c>
      <c r="B441" s="74" t="s">
        <v>1025</v>
      </c>
      <c r="C441" s="26" t="s">
        <v>984</v>
      </c>
      <c r="D441" s="75" t="s">
        <v>997</v>
      </c>
      <c r="E441" s="75" t="s">
        <v>47</v>
      </c>
      <c r="F441" s="156" t="s">
        <v>31</v>
      </c>
      <c r="G441" s="97"/>
      <c r="H441" s="97"/>
      <c r="I441" s="97"/>
      <c r="J441" s="97"/>
      <c r="K441" s="97"/>
      <c r="L441" s="97"/>
      <c r="M441" s="97"/>
      <c r="N441" s="97"/>
      <c r="O441" s="97">
        <v>0.7</v>
      </c>
      <c r="P441" s="97">
        <v>0.7</v>
      </c>
      <c r="Q441" s="75" t="s">
        <v>1025</v>
      </c>
      <c r="R441" s="28" t="s">
        <v>989</v>
      </c>
    </row>
    <row r="442" spans="1:18" s="21" customFormat="1" ht="13.2" x14ac:dyDescent="0.25">
      <c r="A442" s="75" t="s">
        <v>959</v>
      </c>
      <c r="B442" s="26" t="s">
        <v>1026</v>
      </c>
      <c r="C442" s="26" t="s">
        <v>998</v>
      </c>
      <c r="D442" s="75" t="s">
        <v>999</v>
      </c>
      <c r="E442" s="75" t="s">
        <v>47</v>
      </c>
      <c r="F442" s="156" t="s">
        <v>31</v>
      </c>
      <c r="G442" s="97"/>
      <c r="H442" s="97">
        <v>6.2038665E-2</v>
      </c>
      <c r="I442" s="97">
        <v>6.2038665E-2</v>
      </c>
      <c r="J442" s="97">
        <v>6.2038665E-2</v>
      </c>
      <c r="K442" s="97">
        <v>6.2038665E-2</v>
      </c>
      <c r="L442" s="97">
        <v>6.2038665E-2</v>
      </c>
      <c r="M442" s="97">
        <v>6.2038665E-2</v>
      </c>
      <c r="N442" s="97">
        <v>6.2038665E-2</v>
      </c>
      <c r="O442" s="97">
        <v>6.2038665E-2</v>
      </c>
      <c r="P442" s="97">
        <v>6.2038665E-2</v>
      </c>
      <c r="Q442" s="28" t="s">
        <v>1026</v>
      </c>
      <c r="R442" s="28" t="s">
        <v>989</v>
      </c>
    </row>
    <row r="443" spans="1:18" s="21" customFormat="1" ht="13.2" x14ac:dyDescent="0.25">
      <c r="A443" s="75" t="s">
        <v>960</v>
      </c>
      <c r="B443" s="26" t="s">
        <v>1026</v>
      </c>
      <c r="C443" s="26" t="s">
        <v>998</v>
      </c>
      <c r="D443" s="75" t="s">
        <v>1000</v>
      </c>
      <c r="E443" s="75" t="s">
        <v>47</v>
      </c>
      <c r="F443" s="156" t="s">
        <v>31</v>
      </c>
      <c r="G443" s="97"/>
      <c r="H443" s="97"/>
      <c r="I443" s="97"/>
      <c r="J443" s="97">
        <v>6.5537244000000008E-2</v>
      </c>
      <c r="K443" s="97">
        <v>6.5537244000000008E-2</v>
      </c>
      <c r="L443" s="97">
        <v>6.5537244000000008E-2</v>
      </c>
      <c r="M443" s="97">
        <v>6.5537244000000008E-2</v>
      </c>
      <c r="N443" s="97">
        <v>6.5537244000000008E-2</v>
      </c>
      <c r="O443" s="97">
        <v>6.5537244000000008E-2</v>
      </c>
      <c r="P443" s="97">
        <v>6.5537244000000008E-2</v>
      </c>
      <c r="Q443" s="28" t="s">
        <v>1026</v>
      </c>
      <c r="R443" s="28" t="s">
        <v>989</v>
      </c>
    </row>
    <row r="444" spans="1:18" s="21" customFormat="1" ht="13.2" x14ac:dyDescent="0.25">
      <c r="A444" s="75" t="s">
        <v>961</v>
      </c>
      <c r="B444" s="26" t="s">
        <v>1026</v>
      </c>
      <c r="C444" s="26" t="s">
        <v>998</v>
      </c>
      <c r="D444" s="75" t="s">
        <v>997</v>
      </c>
      <c r="E444" s="75" t="s">
        <v>47</v>
      </c>
      <c r="F444" s="156" t="s">
        <v>31</v>
      </c>
      <c r="G444" s="97"/>
      <c r="H444" s="97"/>
      <c r="I444" s="97"/>
      <c r="J444" s="97"/>
      <c r="K444" s="97"/>
      <c r="L444" s="97"/>
      <c r="M444" s="97"/>
      <c r="N444" s="97">
        <v>1.5681465630000002</v>
      </c>
      <c r="O444" s="97">
        <v>1.5681465630000002</v>
      </c>
      <c r="P444" s="97">
        <v>1.5681465630000002</v>
      </c>
      <c r="Q444" s="28" t="s">
        <v>1026</v>
      </c>
      <c r="R444" s="28" t="s">
        <v>989</v>
      </c>
    </row>
    <row r="445" spans="1:18" s="21" customFormat="1" ht="13.2" x14ac:dyDescent="0.25">
      <c r="A445" s="75" t="s">
        <v>1034</v>
      </c>
      <c r="B445" s="26" t="s">
        <v>1026</v>
      </c>
      <c r="C445" s="26" t="s">
        <v>998</v>
      </c>
      <c r="D445" s="75" t="s">
        <v>1001</v>
      </c>
      <c r="E445" s="75" t="s">
        <v>47</v>
      </c>
      <c r="F445" s="156" t="s">
        <v>31</v>
      </c>
      <c r="G445" s="97"/>
      <c r="H445" s="97"/>
      <c r="I445" s="97"/>
      <c r="J445" s="97"/>
      <c r="K445" s="97"/>
      <c r="L445" s="97"/>
      <c r="M445" s="97"/>
      <c r="N445" s="97"/>
      <c r="O445" s="97">
        <v>0.73922156100000003</v>
      </c>
      <c r="P445" s="97">
        <v>0.73922156100000003</v>
      </c>
      <c r="Q445" s="28" t="s">
        <v>1026</v>
      </c>
      <c r="R445" s="28" t="s">
        <v>989</v>
      </c>
    </row>
    <row r="446" spans="1:18" s="21" customFormat="1" ht="13.2" x14ac:dyDescent="0.25">
      <c r="A446" s="75" t="s">
        <v>1035</v>
      </c>
      <c r="B446" s="26" t="s">
        <v>1026</v>
      </c>
      <c r="C446" s="26" t="s">
        <v>1002</v>
      </c>
      <c r="D446" s="75" t="s">
        <v>1003</v>
      </c>
      <c r="E446" s="75" t="s">
        <v>47</v>
      </c>
      <c r="F446" s="156" t="s">
        <v>31</v>
      </c>
      <c r="G446" s="97"/>
      <c r="H446" s="97"/>
      <c r="I446" s="97">
        <v>6.8009759999999994E-3</v>
      </c>
      <c r="J446" s="97">
        <v>6.8009759999999994E-3</v>
      </c>
      <c r="K446" s="97">
        <v>6.8009759999999994E-3</v>
      </c>
      <c r="L446" s="97">
        <v>6.8009759999999994E-3</v>
      </c>
      <c r="M446" s="97">
        <v>6.8009759999999994E-3</v>
      </c>
      <c r="N446" s="97">
        <v>6.8009759999999994E-3</v>
      </c>
      <c r="O446" s="97">
        <v>6.8009759999999994E-3</v>
      </c>
      <c r="P446" s="97">
        <v>6.8009759999999994E-3</v>
      </c>
      <c r="Q446" s="28" t="s">
        <v>1026</v>
      </c>
      <c r="R446" s="28" t="s">
        <v>989</v>
      </c>
    </row>
    <row r="447" spans="1:18" s="21" customFormat="1" ht="13.2" x14ac:dyDescent="0.25">
      <c r="A447" s="75" t="s">
        <v>1036</v>
      </c>
      <c r="B447" s="26" t="s">
        <v>1026</v>
      </c>
      <c r="C447" s="26" t="s">
        <v>1002</v>
      </c>
      <c r="D447" s="75" t="s">
        <v>1004</v>
      </c>
      <c r="E447" s="75" t="s">
        <v>47</v>
      </c>
      <c r="F447" s="156" t="s">
        <v>31</v>
      </c>
      <c r="G447" s="97"/>
      <c r="H447" s="97"/>
      <c r="I447" s="97">
        <v>1.3362173999999997E-2</v>
      </c>
      <c r="J447" s="97">
        <v>1.3362173999999997E-2</v>
      </c>
      <c r="K447" s="97">
        <v>1.3362173999999997E-2</v>
      </c>
      <c r="L447" s="97">
        <v>1.3362173999999997E-2</v>
      </c>
      <c r="M447" s="97">
        <v>1.3362173999999997E-2</v>
      </c>
      <c r="N447" s="97">
        <v>1.3362173999999997E-2</v>
      </c>
      <c r="O447" s="97">
        <v>1.3362173999999997E-2</v>
      </c>
      <c r="P447" s="97">
        <v>1.3362173999999997E-2</v>
      </c>
      <c r="Q447" s="28" t="s">
        <v>1026</v>
      </c>
      <c r="R447" s="28" t="s">
        <v>989</v>
      </c>
    </row>
    <row r="448" spans="1:18" s="21" customFormat="1" ht="13.2" x14ac:dyDescent="0.25">
      <c r="A448" s="75" t="s">
        <v>1037</v>
      </c>
      <c r="B448" s="26" t="s">
        <v>1026</v>
      </c>
      <c r="C448" s="26" t="s">
        <v>1002</v>
      </c>
      <c r="D448" s="75" t="s">
        <v>1005</v>
      </c>
      <c r="E448" s="75" t="s">
        <v>47</v>
      </c>
      <c r="F448" s="156" t="s">
        <v>31</v>
      </c>
      <c r="G448" s="97">
        <v>0.42457521600000009</v>
      </c>
      <c r="H448" s="97">
        <v>0.42457521600000009</v>
      </c>
      <c r="I448" s="97">
        <v>0.42457521600000009</v>
      </c>
      <c r="J448" s="97">
        <v>0.42457521600000009</v>
      </c>
      <c r="K448" s="97">
        <v>0.42457521600000009</v>
      </c>
      <c r="L448" s="97">
        <v>0.42457521600000009</v>
      </c>
      <c r="M448" s="97">
        <v>0.42457521600000009</v>
      </c>
      <c r="N448" s="97">
        <v>0.42457521600000009</v>
      </c>
      <c r="O448" s="97">
        <v>0.42457521600000009</v>
      </c>
      <c r="P448" s="97">
        <v>0.42457521600000009</v>
      </c>
      <c r="Q448" s="28" t="s">
        <v>1026</v>
      </c>
      <c r="R448" s="28" t="s">
        <v>989</v>
      </c>
    </row>
    <row r="449" spans="1:18" s="21" customFormat="1" ht="13.2" x14ac:dyDescent="0.25">
      <c r="A449" s="75" t="s">
        <v>1038</v>
      </c>
      <c r="B449" s="26" t="s">
        <v>1026</v>
      </c>
      <c r="C449" s="26" t="s">
        <v>1002</v>
      </c>
      <c r="D449" s="75" t="s">
        <v>1006</v>
      </c>
      <c r="E449" s="75" t="s">
        <v>47</v>
      </c>
      <c r="F449" s="156" t="s">
        <v>31</v>
      </c>
      <c r="G449" s="97"/>
      <c r="H449" s="97"/>
      <c r="I449" s="97">
        <v>0.54880357499999999</v>
      </c>
      <c r="J449" s="97">
        <v>0.54880357499999999</v>
      </c>
      <c r="K449" s="97">
        <v>0.54880357499999999</v>
      </c>
      <c r="L449" s="97">
        <v>0.54880357499999999</v>
      </c>
      <c r="M449" s="97">
        <v>0.54880357499999999</v>
      </c>
      <c r="N449" s="97">
        <v>0.54880357499999999</v>
      </c>
      <c r="O449" s="97">
        <v>0.54880357499999999</v>
      </c>
      <c r="P449" s="97">
        <v>0.54880357499999999</v>
      </c>
      <c r="Q449" s="28" t="s">
        <v>1026</v>
      </c>
      <c r="R449" s="28" t="s">
        <v>989</v>
      </c>
    </row>
    <row r="450" spans="1:18" s="21" customFormat="1" ht="13.2" x14ac:dyDescent="0.25">
      <c r="A450" s="75" t="s">
        <v>1039</v>
      </c>
      <c r="B450" s="26" t="s">
        <v>1026</v>
      </c>
      <c r="C450" s="26" t="s">
        <v>1002</v>
      </c>
      <c r="D450" s="75" t="s">
        <v>1007</v>
      </c>
      <c r="E450" s="75" t="s">
        <v>47</v>
      </c>
      <c r="F450" s="156" t="s">
        <v>31</v>
      </c>
      <c r="G450" s="97"/>
      <c r="H450" s="97"/>
      <c r="I450" s="97"/>
      <c r="J450" s="97"/>
      <c r="K450" s="97"/>
      <c r="L450" s="31">
        <v>4.8578399999999996E-3</v>
      </c>
      <c r="M450" s="31">
        <v>4.8578399999999996E-3</v>
      </c>
      <c r="N450" s="31">
        <v>4.8578399999999996E-3</v>
      </c>
      <c r="O450" s="31">
        <v>4.8578399999999996E-3</v>
      </c>
      <c r="P450" s="31">
        <v>4.8578399999999996E-3</v>
      </c>
      <c r="Q450" s="28" t="s">
        <v>1026</v>
      </c>
      <c r="R450" s="28" t="s">
        <v>989</v>
      </c>
    </row>
    <row r="451" spans="1:18" s="21" customFormat="1" ht="13.2" x14ac:dyDescent="0.25">
      <c r="A451" s="75" t="s">
        <v>1040</v>
      </c>
      <c r="B451" s="26" t="s">
        <v>1027</v>
      </c>
      <c r="C451" s="26" t="s">
        <v>1008</v>
      </c>
      <c r="D451" s="75" t="s">
        <v>1009</v>
      </c>
      <c r="E451" s="75" t="s">
        <v>47</v>
      </c>
      <c r="F451" s="156" t="s">
        <v>31</v>
      </c>
      <c r="G451" s="97"/>
      <c r="H451" s="97">
        <v>0.14499999999999999</v>
      </c>
      <c r="I451" s="97">
        <v>0.14499999999999999</v>
      </c>
      <c r="J451" s="97">
        <v>0.14499999999999999</v>
      </c>
      <c r="K451" s="97">
        <v>0.14499999999999999</v>
      </c>
      <c r="L451" s="97">
        <v>0.14499999999999999</v>
      </c>
      <c r="M451" s="97">
        <v>0.14499999999999999</v>
      </c>
      <c r="N451" s="97">
        <v>0.14499999999999999</v>
      </c>
      <c r="O451" s="97">
        <v>0.14499999999999999</v>
      </c>
      <c r="P451" s="97">
        <v>0.14499999999999999</v>
      </c>
      <c r="Q451" s="28" t="s">
        <v>1061</v>
      </c>
      <c r="R451" s="28" t="s">
        <v>989</v>
      </c>
    </row>
    <row r="452" spans="1:18" s="21" customFormat="1" ht="13.2" x14ac:dyDescent="0.25">
      <c r="A452" s="75" t="s">
        <v>1041</v>
      </c>
      <c r="B452" s="26" t="s">
        <v>1027</v>
      </c>
      <c r="C452" s="26" t="s">
        <v>1008</v>
      </c>
      <c r="D452" s="75" t="s">
        <v>1010</v>
      </c>
      <c r="E452" s="75" t="s">
        <v>47</v>
      </c>
      <c r="F452" s="156" t="s">
        <v>31</v>
      </c>
      <c r="G452" s="97">
        <v>4.8000000000000001E-2</v>
      </c>
      <c r="H452" s="97">
        <v>4.8000000000000001E-2</v>
      </c>
      <c r="I452" s="97">
        <v>4.8000000000000001E-2</v>
      </c>
      <c r="J452" s="97">
        <v>4.8000000000000001E-2</v>
      </c>
      <c r="K452" s="97">
        <v>4.8000000000000001E-2</v>
      </c>
      <c r="L452" s="97">
        <v>4.8000000000000001E-2</v>
      </c>
      <c r="M452" s="97">
        <v>4.8000000000000001E-2</v>
      </c>
      <c r="N452" s="97">
        <v>4.8000000000000001E-2</v>
      </c>
      <c r="O452" s="97">
        <v>4.8000000000000001E-2</v>
      </c>
      <c r="P452" s="97">
        <v>4.8000000000000001E-2</v>
      </c>
      <c r="Q452" s="28" t="s">
        <v>1061</v>
      </c>
      <c r="R452" s="28" t="s">
        <v>989</v>
      </c>
    </row>
    <row r="453" spans="1:18" s="21" customFormat="1" ht="13.2" x14ac:dyDescent="0.25">
      <c r="A453" s="75" t="s">
        <v>1042</v>
      </c>
      <c r="B453" s="26" t="s">
        <v>1027</v>
      </c>
      <c r="C453" s="26" t="s">
        <v>1008</v>
      </c>
      <c r="D453" s="75" t="s">
        <v>1011</v>
      </c>
      <c r="E453" s="75" t="s">
        <v>47</v>
      </c>
      <c r="F453" s="156" t="s">
        <v>31</v>
      </c>
      <c r="G453" s="97"/>
      <c r="H453" s="97"/>
      <c r="I453" s="97"/>
      <c r="J453" s="97">
        <v>0.54400000000000004</v>
      </c>
      <c r="K453" s="97">
        <v>0.54400000000000004</v>
      </c>
      <c r="L453" s="97">
        <v>0.54400000000000004</v>
      </c>
      <c r="M453" s="97">
        <v>0.54400000000000004</v>
      </c>
      <c r="N453" s="97">
        <v>0.54400000000000004</v>
      </c>
      <c r="O453" s="97">
        <v>0.54400000000000004</v>
      </c>
      <c r="P453" s="97">
        <v>0.54400000000000004</v>
      </c>
      <c r="Q453" s="28" t="s">
        <v>1061</v>
      </c>
      <c r="R453" s="28" t="s">
        <v>989</v>
      </c>
    </row>
    <row r="454" spans="1:18" s="21" customFormat="1" ht="13.2" x14ac:dyDescent="0.25">
      <c r="A454" s="75" t="s">
        <v>1043</v>
      </c>
      <c r="B454" s="26" t="s">
        <v>1027</v>
      </c>
      <c r="C454" s="26" t="s">
        <v>1008</v>
      </c>
      <c r="D454" s="75" t="s">
        <v>1012</v>
      </c>
      <c r="E454" s="75" t="s">
        <v>47</v>
      </c>
      <c r="F454" s="156" t="s">
        <v>31</v>
      </c>
      <c r="G454" s="97"/>
      <c r="H454" s="97"/>
      <c r="I454" s="97"/>
      <c r="J454" s="97"/>
      <c r="K454" s="97"/>
      <c r="L454" s="97"/>
      <c r="M454" s="97">
        <v>1.087</v>
      </c>
      <c r="N454" s="97">
        <v>1.087</v>
      </c>
      <c r="O454" s="97">
        <v>1.087</v>
      </c>
      <c r="P454" s="97">
        <v>1.087</v>
      </c>
      <c r="Q454" s="28" t="s">
        <v>1061</v>
      </c>
      <c r="R454" s="28" t="s">
        <v>989</v>
      </c>
    </row>
    <row r="455" spans="1:18" s="21" customFormat="1" ht="13.2" x14ac:dyDescent="0.25">
      <c r="A455" s="75" t="s">
        <v>1044</v>
      </c>
      <c r="B455" s="26" t="s">
        <v>1027</v>
      </c>
      <c r="C455" s="26" t="s">
        <v>1008</v>
      </c>
      <c r="D455" s="75" t="s">
        <v>1013</v>
      </c>
      <c r="E455" s="75" t="s">
        <v>47</v>
      </c>
      <c r="F455" s="156" t="s">
        <v>31</v>
      </c>
      <c r="G455" s="97">
        <v>5.8000000000000003E-2</v>
      </c>
      <c r="H455" s="97">
        <v>5.8000000000000003E-2</v>
      </c>
      <c r="I455" s="97">
        <v>5.8000000000000003E-2</v>
      </c>
      <c r="J455" s="97">
        <v>5.8000000000000003E-2</v>
      </c>
      <c r="K455" s="97">
        <v>5.8000000000000003E-2</v>
      </c>
      <c r="L455" s="97">
        <v>5.8000000000000003E-2</v>
      </c>
      <c r="M455" s="97">
        <v>5.8000000000000003E-2</v>
      </c>
      <c r="N455" s="97">
        <v>5.8000000000000003E-2</v>
      </c>
      <c r="O455" s="97">
        <v>5.8000000000000003E-2</v>
      </c>
      <c r="P455" s="97">
        <v>5.8000000000000003E-2</v>
      </c>
      <c r="Q455" s="28" t="s">
        <v>1061</v>
      </c>
      <c r="R455" s="28" t="s">
        <v>989</v>
      </c>
    </row>
    <row r="456" spans="1:18" s="21" customFormat="1" ht="26.4" x14ac:dyDescent="0.25">
      <c r="A456" s="75" t="s">
        <v>1045</v>
      </c>
      <c r="B456" s="26" t="s">
        <v>1028</v>
      </c>
      <c r="C456" s="26" t="s">
        <v>1014</v>
      </c>
      <c r="D456" s="75" t="s">
        <v>1015</v>
      </c>
      <c r="E456" s="75" t="s">
        <v>47</v>
      </c>
      <c r="F456" s="156" t="s">
        <v>31</v>
      </c>
      <c r="G456" s="97">
        <v>0.4</v>
      </c>
      <c r="H456" s="97">
        <v>0.4</v>
      </c>
      <c r="I456" s="97">
        <v>0.4</v>
      </c>
      <c r="J456" s="97">
        <v>0.4</v>
      </c>
      <c r="K456" s="97">
        <v>0.4</v>
      </c>
      <c r="L456" s="97">
        <v>0.4</v>
      </c>
      <c r="M456" s="97">
        <v>0.4</v>
      </c>
      <c r="N456" s="97">
        <v>0.4</v>
      </c>
      <c r="O456" s="97">
        <v>0.4</v>
      </c>
      <c r="P456" s="97">
        <v>0.4</v>
      </c>
      <c r="Q456" s="28" t="s">
        <v>1062</v>
      </c>
      <c r="R456" s="28" t="s">
        <v>989</v>
      </c>
    </row>
    <row r="457" spans="1:18" s="21" customFormat="1" ht="13.2" x14ac:dyDescent="0.25">
      <c r="A457" s="75" t="s">
        <v>1046</v>
      </c>
      <c r="B457" s="26" t="s">
        <v>1029</v>
      </c>
      <c r="C457" s="26" t="s">
        <v>1063</v>
      </c>
      <c r="D457" s="75" t="s">
        <v>1016</v>
      </c>
      <c r="E457" s="75" t="s">
        <v>47</v>
      </c>
      <c r="F457" s="156" t="s">
        <v>31</v>
      </c>
      <c r="G457" s="97"/>
      <c r="H457" s="97">
        <v>0.45100000000000001</v>
      </c>
      <c r="I457" s="97">
        <v>0.45100000000000001</v>
      </c>
      <c r="J457" s="97">
        <v>0.45100000000000001</v>
      </c>
      <c r="K457" s="97">
        <v>0.45100000000000001</v>
      </c>
      <c r="L457" s="97">
        <v>0.45100000000000001</v>
      </c>
      <c r="M457" s="97">
        <v>0.45100000000000001</v>
      </c>
      <c r="N457" s="97">
        <v>0.45100000000000001</v>
      </c>
      <c r="O457" s="97">
        <v>0.45100000000000001</v>
      </c>
      <c r="P457" s="97">
        <v>0.45100000000000001</v>
      </c>
      <c r="Q457" s="28" t="s">
        <v>990</v>
      </c>
      <c r="R457" s="28" t="s">
        <v>989</v>
      </c>
    </row>
    <row r="458" spans="1:18" s="21" customFormat="1" ht="13.2" x14ac:dyDescent="0.25">
      <c r="A458" s="75" t="s">
        <v>1047</v>
      </c>
      <c r="B458" s="74" t="s">
        <v>1030</v>
      </c>
      <c r="C458" s="26" t="s">
        <v>1063</v>
      </c>
      <c r="D458" s="75" t="s">
        <v>1017</v>
      </c>
      <c r="E458" s="75" t="s">
        <v>47</v>
      </c>
      <c r="F458" s="156" t="s">
        <v>31</v>
      </c>
      <c r="G458" s="97"/>
      <c r="H458" s="97"/>
      <c r="I458" s="97"/>
      <c r="J458" s="97"/>
      <c r="K458" s="97"/>
      <c r="L458" s="97"/>
      <c r="M458" s="97"/>
      <c r="N458" s="97">
        <v>0.05</v>
      </c>
      <c r="O458" s="97">
        <v>0.05</v>
      </c>
      <c r="P458" s="97">
        <v>0.05</v>
      </c>
      <c r="Q458" s="75" t="s">
        <v>990</v>
      </c>
      <c r="R458" s="28" t="s">
        <v>989</v>
      </c>
    </row>
    <row r="459" spans="1:18" s="21" customFormat="1" ht="13.2" x14ac:dyDescent="0.25">
      <c r="A459" s="75" t="s">
        <v>1048</v>
      </c>
      <c r="B459" s="74" t="s">
        <v>1031</v>
      </c>
      <c r="C459" s="26" t="s">
        <v>1063</v>
      </c>
      <c r="D459" s="75" t="s">
        <v>1018</v>
      </c>
      <c r="E459" s="75" t="s">
        <v>47</v>
      </c>
      <c r="F459" s="156" t="s">
        <v>31</v>
      </c>
      <c r="G459" s="97"/>
      <c r="H459" s="97"/>
      <c r="I459" s="97"/>
      <c r="J459" s="97"/>
      <c r="K459" s="97"/>
      <c r="L459" s="97"/>
      <c r="M459" s="97"/>
      <c r="N459" s="97">
        <v>0.16</v>
      </c>
      <c r="O459" s="97">
        <v>0.16</v>
      </c>
      <c r="P459" s="97">
        <v>0.16</v>
      </c>
      <c r="Q459" s="75" t="s">
        <v>990</v>
      </c>
      <c r="R459" s="28" t="s">
        <v>989</v>
      </c>
    </row>
    <row r="460" spans="1:18" s="21" customFormat="1" ht="26.4" x14ac:dyDescent="0.25">
      <c r="A460" s="75" t="s">
        <v>1049</v>
      </c>
      <c r="B460" s="74" t="s">
        <v>1032</v>
      </c>
      <c r="C460" s="26" t="s">
        <v>1019</v>
      </c>
      <c r="D460" s="75" t="s">
        <v>1020</v>
      </c>
      <c r="E460" s="75" t="s">
        <v>47</v>
      </c>
      <c r="F460" s="156" t="s">
        <v>31</v>
      </c>
      <c r="G460" s="97"/>
      <c r="H460" s="97"/>
      <c r="I460" s="97"/>
      <c r="J460" s="97"/>
      <c r="K460" s="97">
        <v>0.58399999999999996</v>
      </c>
      <c r="L460" s="97">
        <v>0.58399999999999996</v>
      </c>
      <c r="M460" s="97">
        <v>0.58399999999999996</v>
      </c>
      <c r="N460" s="97">
        <v>0.58399999999999996</v>
      </c>
      <c r="O460" s="97">
        <v>0.58399999999999996</v>
      </c>
      <c r="P460" s="97">
        <v>0.58399999999999996</v>
      </c>
      <c r="Q460" s="75" t="s">
        <v>990</v>
      </c>
      <c r="R460" s="28" t="s">
        <v>989</v>
      </c>
    </row>
    <row r="461" spans="1:18" s="21" customFormat="1" ht="13.2" x14ac:dyDescent="0.25">
      <c r="A461" s="75" t="s">
        <v>1050</v>
      </c>
      <c r="B461" s="26" t="s">
        <v>988</v>
      </c>
      <c r="C461" s="26" t="s">
        <v>107</v>
      </c>
      <c r="D461" s="75" t="s">
        <v>986</v>
      </c>
      <c r="E461" s="75" t="s">
        <v>86</v>
      </c>
      <c r="F461" s="73" t="s">
        <v>28</v>
      </c>
      <c r="G461" s="97"/>
      <c r="H461" s="97"/>
      <c r="I461" s="97"/>
      <c r="J461" s="97"/>
      <c r="K461" s="97"/>
      <c r="L461" s="97"/>
      <c r="M461" s="97"/>
      <c r="N461" s="97"/>
      <c r="O461" s="97">
        <v>0.01</v>
      </c>
      <c r="P461" s="97">
        <v>0.01</v>
      </c>
      <c r="Q461" s="73" t="s">
        <v>83</v>
      </c>
      <c r="R461" s="28" t="s">
        <v>989</v>
      </c>
    </row>
    <row r="462" spans="1:18" s="21" customFormat="1" ht="13.2" x14ac:dyDescent="0.25">
      <c r="A462" s="75" t="s">
        <v>1051</v>
      </c>
      <c r="B462" s="26" t="s">
        <v>988</v>
      </c>
      <c r="C462" s="26" t="s">
        <v>107</v>
      </c>
      <c r="D462" s="75" t="s">
        <v>987</v>
      </c>
      <c r="E462" s="75" t="s">
        <v>86</v>
      </c>
      <c r="F462" s="73" t="s">
        <v>28</v>
      </c>
      <c r="G462" s="97"/>
      <c r="H462" s="97"/>
      <c r="I462" s="97"/>
      <c r="J462" s="97"/>
      <c r="K462" s="97"/>
      <c r="L462" s="97"/>
      <c r="M462" s="97"/>
      <c r="N462" s="97"/>
      <c r="O462" s="97">
        <v>0.24</v>
      </c>
      <c r="P462" s="97">
        <v>0.24</v>
      </c>
      <c r="Q462" s="73" t="s">
        <v>83</v>
      </c>
      <c r="R462" s="28" t="s">
        <v>989</v>
      </c>
    </row>
    <row r="463" spans="1:18" s="21" customFormat="1" ht="13.2" x14ac:dyDescent="0.25">
      <c r="A463" s="75" t="s">
        <v>1052</v>
      </c>
      <c r="B463" s="74" t="s">
        <v>988</v>
      </c>
      <c r="C463" s="26" t="s">
        <v>110</v>
      </c>
      <c r="D463" s="75" t="s">
        <v>1021</v>
      </c>
      <c r="E463" s="75" t="s">
        <v>86</v>
      </c>
      <c r="F463" s="73" t="s">
        <v>28</v>
      </c>
      <c r="G463" s="97"/>
      <c r="H463" s="97"/>
      <c r="I463" s="97"/>
      <c r="J463" s="97"/>
      <c r="K463" s="97"/>
      <c r="L463" s="97"/>
      <c r="M463" s="97"/>
      <c r="N463" s="97"/>
      <c r="O463" s="97"/>
      <c r="P463" s="97">
        <v>0.13</v>
      </c>
      <c r="Q463" s="73" t="s">
        <v>83</v>
      </c>
      <c r="R463" s="28" t="s">
        <v>989</v>
      </c>
    </row>
    <row r="464" spans="1:18" s="21" customFormat="1" ht="13.2" x14ac:dyDescent="0.25">
      <c r="A464" s="75" t="s">
        <v>1053</v>
      </c>
      <c r="B464" s="74" t="s">
        <v>1033</v>
      </c>
      <c r="C464" s="26" t="s">
        <v>1022</v>
      </c>
      <c r="D464" s="75" t="s">
        <v>1023</v>
      </c>
      <c r="E464" s="75" t="s">
        <v>86</v>
      </c>
      <c r="F464" s="73" t="s">
        <v>28</v>
      </c>
      <c r="G464" s="97"/>
      <c r="H464" s="97"/>
      <c r="I464" s="97"/>
      <c r="J464" s="97">
        <v>0.31</v>
      </c>
      <c r="K464" s="97">
        <v>0.31</v>
      </c>
      <c r="L464" s="97">
        <v>0.31</v>
      </c>
      <c r="M464" s="97">
        <v>0.31</v>
      </c>
      <c r="N464" s="97">
        <v>0.31</v>
      </c>
      <c r="O464" s="97">
        <v>0.31</v>
      </c>
      <c r="P464" s="97">
        <v>0.31</v>
      </c>
      <c r="Q464" s="73" t="s">
        <v>83</v>
      </c>
      <c r="R464" s="28" t="s">
        <v>989</v>
      </c>
    </row>
    <row r="465" spans="1:18" s="21" customFormat="1" ht="13.2" x14ac:dyDescent="0.25">
      <c r="A465" s="75" t="s">
        <v>1054</v>
      </c>
      <c r="B465" s="74" t="s">
        <v>1033</v>
      </c>
      <c r="C465" s="26" t="s">
        <v>1022</v>
      </c>
      <c r="D465" s="75" t="s">
        <v>1024</v>
      </c>
      <c r="E465" s="75" t="s">
        <v>86</v>
      </c>
      <c r="F465" s="73" t="s">
        <v>28</v>
      </c>
      <c r="G465" s="97"/>
      <c r="H465" s="97"/>
      <c r="I465" s="97"/>
      <c r="J465" s="97">
        <v>0.09</v>
      </c>
      <c r="K465" s="97">
        <v>0.09</v>
      </c>
      <c r="L465" s="97">
        <v>0.09</v>
      </c>
      <c r="M465" s="97">
        <v>0.09</v>
      </c>
      <c r="N465" s="97">
        <v>0.09</v>
      </c>
      <c r="O465" s="97">
        <v>0.09</v>
      </c>
      <c r="P465" s="97">
        <v>0.09</v>
      </c>
      <c r="Q465" s="73" t="s">
        <v>83</v>
      </c>
      <c r="R465" s="28" t="s">
        <v>989</v>
      </c>
    </row>
    <row r="466" spans="1:18" s="21" customFormat="1" ht="52.8" x14ac:dyDescent="0.25">
      <c r="A466" s="75" t="s">
        <v>1055</v>
      </c>
      <c r="B466" s="74" t="s">
        <v>1110</v>
      </c>
      <c r="C466" s="26" t="s">
        <v>1156</v>
      </c>
      <c r="D466" s="75" t="s">
        <v>1151</v>
      </c>
      <c r="E466" s="75" t="s">
        <v>47</v>
      </c>
      <c r="F466" s="73" t="s">
        <v>28</v>
      </c>
      <c r="G466" s="97">
        <v>0.44</v>
      </c>
      <c r="H466" s="97">
        <v>0.44</v>
      </c>
      <c r="I466" s="97">
        <v>0.44</v>
      </c>
      <c r="J466" s="97">
        <v>0.44</v>
      </c>
      <c r="K466" s="97">
        <v>0.44</v>
      </c>
      <c r="L466" s="97">
        <v>0.44</v>
      </c>
      <c r="M466" s="97">
        <v>0.44</v>
      </c>
      <c r="N466" s="97">
        <v>0.44</v>
      </c>
      <c r="O466" s="97">
        <v>0.44</v>
      </c>
      <c r="P466" s="97">
        <v>0.44</v>
      </c>
      <c r="Q466" s="75" t="s">
        <v>1150</v>
      </c>
      <c r="R466" s="20" t="s">
        <v>1085</v>
      </c>
    </row>
    <row r="467" spans="1:18" s="21" customFormat="1" ht="26.4" x14ac:dyDescent="0.25">
      <c r="A467" s="75" t="s">
        <v>1056</v>
      </c>
      <c r="B467" s="74" t="s">
        <v>1111</v>
      </c>
      <c r="C467" s="26" t="s">
        <v>1182</v>
      </c>
      <c r="D467" s="75" t="s">
        <v>1152</v>
      </c>
      <c r="E467" s="75" t="s">
        <v>47</v>
      </c>
      <c r="F467" s="73" t="s">
        <v>28</v>
      </c>
      <c r="G467" s="97">
        <v>0.41</v>
      </c>
      <c r="H467" s="97">
        <v>0.41</v>
      </c>
      <c r="I467" s="97">
        <v>0.41</v>
      </c>
      <c r="J467" s="97">
        <v>0.41</v>
      </c>
      <c r="K467" s="97">
        <v>0.41</v>
      </c>
      <c r="L467" s="97">
        <v>0.41</v>
      </c>
      <c r="M467" s="97">
        <v>0.41</v>
      </c>
      <c r="N467" s="97">
        <v>0.41</v>
      </c>
      <c r="O467" s="97">
        <v>0.41</v>
      </c>
      <c r="P467" s="97">
        <v>0.41</v>
      </c>
      <c r="Q467" s="75" t="s">
        <v>1150</v>
      </c>
      <c r="R467" s="20" t="s">
        <v>1085</v>
      </c>
    </row>
    <row r="468" spans="1:18" s="21" customFormat="1" ht="72" x14ac:dyDescent="0.25">
      <c r="A468" s="75" t="s">
        <v>1057</v>
      </c>
      <c r="B468" s="106" t="s">
        <v>1112</v>
      </c>
      <c r="C468" s="26" t="s">
        <v>1181</v>
      </c>
      <c r="D468" s="75" t="s">
        <v>1153</v>
      </c>
      <c r="E468" s="75" t="s">
        <v>47</v>
      </c>
      <c r="F468" s="73" t="s">
        <v>28</v>
      </c>
      <c r="G468" s="97">
        <v>0.6</v>
      </c>
      <c r="H468" s="97">
        <v>0.6</v>
      </c>
      <c r="I468" s="97">
        <v>0.6</v>
      </c>
      <c r="J468" s="97">
        <v>0.6</v>
      </c>
      <c r="K468" s="97">
        <v>0.6</v>
      </c>
      <c r="L468" s="97">
        <v>0.6</v>
      </c>
      <c r="M468" s="97">
        <v>0.6</v>
      </c>
      <c r="N468" s="97">
        <v>0.6</v>
      </c>
      <c r="O468" s="97">
        <v>0.6</v>
      </c>
      <c r="P468" s="97">
        <v>0.6</v>
      </c>
      <c r="Q468" s="75" t="s">
        <v>1150</v>
      </c>
      <c r="R468" s="20" t="s">
        <v>1085</v>
      </c>
    </row>
    <row r="469" spans="1:18" s="21" customFormat="1" ht="26.4" x14ac:dyDescent="0.25">
      <c r="A469" s="75" t="s">
        <v>1058</v>
      </c>
      <c r="B469" s="74" t="s">
        <v>1113</v>
      </c>
      <c r="C469" s="26" t="s">
        <v>1180</v>
      </c>
      <c r="D469" s="75" t="s">
        <v>1154</v>
      </c>
      <c r="E469" s="75" t="s">
        <v>47</v>
      </c>
      <c r="F469" s="73" t="s">
        <v>28</v>
      </c>
      <c r="G469" s="97">
        <v>0.52</v>
      </c>
      <c r="H469" s="97">
        <v>0.52</v>
      </c>
      <c r="I469" s="97">
        <v>0.52</v>
      </c>
      <c r="J469" s="97">
        <v>0.52</v>
      </c>
      <c r="K469" s="97">
        <v>0.52</v>
      </c>
      <c r="L469" s="97">
        <v>0.52</v>
      </c>
      <c r="M469" s="97">
        <v>0.52</v>
      </c>
      <c r="N469" s="97">
        <v>0.52</v>
      </c>
      <c r="O469" s="97">
        <v>0.52</v>
      </c>
      <c r="P469" s="97">
        <v>0.52</v>
      </c>
      <c r="Q469" s="75" t="s">
        <v>1150</v>
      </c>
      <c r="R469" s="20" t="s">
        <v>1085</v>
      </c>
    </row>
    <row r="470" spans="1:18" s="21" customFormat="1" ht="26.4" x14ac:dyDescent="0.25">
      <c r="A470" s="75" t="s">
        <v>1059</v>
      </c>
      <c r="B470" s="74" t="s">
        <v>1114</v>
      </c>
      <c r="C470" s="26" t="s">
        <v>1180</v>
      </c>
      <c r="D470" s="75" t="s">
        <v>1155</v>
      </c>
      <c r="E470" s="75" t="s">
        <v>47</v>
      </c>
      <c r="F470" s="73" t="s">
        <v>28</v>
      </c>
      <c r="G470" s="97"/>
      <c r="H470" s="97"/>
      <c r="I470" s="97">
        <v>0.9</v>
      </c>
      <c r="J470" s="97">
        <v>0.9</v>
      </c>
      <c r="K470" s="97">
        <v>0.9</v>
      </c>
      <c r="L470" s="97">
        <v>0.9</v>
      </c>
      <c r="M470" s="97">
        <v>0.9</v>
      </c>
      <c r="N470" s="97">
        <v>0.9</v>
      </c>
      <c r="O470" s="97">
        <v>0.9</v>
      </c>
      <c r="P470" s="97">
        <v>0.9</v>
      </c>
      <c r="Q470" s="75" t="s">
        <v>1150</v>
      </c>
      <c r="R470" s="20" t="s">
        <v>1085</v>
      </c>
    </row>
    <row r="471" spans="1:18" s="21" customFormat="1" ht="26.4" x14ac:dyDescent="0.25">
      <c r="A471" s="75" t="s">
        <v>1060</v>
      </c>
      <c r="B471" s="74" t="s">
        <v>1115</v>
      </c>
      <c r="C471" s="26" t="s">
        <v>1165</v>
      </c>
      <c r="D471" s="75" t="s">
        <v>1178</v>
      </c>
      <c r="E471" s="75" t="s">
        <v>47</v>
      </c>
      <c r="F471" s="73" t="s">
        <v>28</v>
      </c>
      <c r="G471" s="97"/>
      <c r="H471" s="97"/>
      <c r="I471" s="97">
        <v>0.37</v>
      </c>
      <c r="J471" s="97">
        <v>0.37</v>
      </c>
      <c r="K471" s="97">
        <v>0.37</v>
      </c>
      <c r="L471" s="97">
        <v>0.37</v>
      </c>
      <c r="M471" s="97">
        <v>0.37</v>
      </c>
      <c r="N471" s="97">
        <v>0.37</v>
      </c>
      <c r="O471" s="97">
        <v>0.37</v>
      </c>
      <c r="P471" s="97">
        <v>0.37</v>
      </c>
      <c r="Q471" s="75" t="s">
        <v>1150</v>
      </c>
      <c r="R471" s="20" t="s">
        <v>1085</v>
      </c>
    </row>
    <row r="472" spans="1:18" s="21" customFormat="1" ht="60" x14ac:dyDescent="0.25">
      <c r="A472" s="75" t="s">
        <v>1130</v>
      </c>
      <c r="B472" s="106" t="s">
        <v>1116</v>
      </c>
      <c r="C472" s="26" t="s">
        <v>1165</v>
      </c>
      <c r="D472" s="75" t="s">
        <v>1179</v>
      </c>
      <c r="E472" s="75" t="s">
        <v>47</v>
      </c>
      <c r="F472" s="73" t="s">
        <v>28</v>
      </c>
      <c r="G472" s="97"/>
      <c r="H472" s="97"/>
      <c r="I472" s="97">
        <v>0.35</v>
      </c>
      <c r="J472" s="97">
        <v>0.35</v>
      </c>
      <c r="K472" s="97">
        <v>0.35</v>
      </c>
      <c r="L472" s="97">
        <v>0.35</v>
      </c>
      <c r="M472" s="97">
        <v>0.35</v>
      </c>
      <c r="N472" s="97">
        <v>0.35</v>
      </c>
      <c r="O472" s="97">
        <v>0.35</v>
      </c>
      <c r="P472" s="97">
        <v>0.35</v>
      </c>
      <c r="Q472" s="75" t="s">
        <v>1150</v>
      </c>
      <c r="R472" s="20" t="s">
        <v>1085</v>
      </c>
    </row>
    <row r="473" spans="1:18" s="21" customFormat="1" ht="39.6" x14ac:dyDescent="0.25">
      <c r="A473" s="75" t="s">
        <v>1131</v>
      </c>
      <c r="B473" s="74" t="s">
        <v>1117</v>
      </c>
      <c r="C473" s="26" t="s">
        <v>1159</v>
      </c>
      <c r="D473" s="75" t="s">
        <v>1174</v>
      </c>
      <c r="E473" s="75" t="s">
        <v>47</v>
      </c>
      <c r="F473" s="73" t="s">
        <v>28</v>
      </c>
      <c r="G473" s="97"/>
      <c r="H473" s="97"/>
      <c r="I473" s="97">
        <v>0.52</v>
      </c>
      <c r="J473" s="97">
        <v>0.52</v>
      </c>
      <c r="K473" s="97">
        <v>0.52</v>
      </c>
      <c r="L473" s="97">
        <v>0.52</v>
      </c>
      <c r="M473" s="97">
        <v>0.52</v>
      </c>
      <c r="N473" s="97">
        <v>0.52</v>
      </c>
      <c r="O473" s="97">
        <v>0.52</v>
      </c>
      <c r="P473" s="97">
        <v>0.52</v>
      </c>
      <c r="Q473" s="75" t="s">
        <v>1150</v>
      </c>
      <c r="R473" s="20" t="s">
        <v>1085</v>
      </c>
    </row>
    <row r="474" spans="1:18" s="21" customFormat="1" ht="84" x14ac:dyDescent="0.25">
      <c r="A474" s="75" t="s">
        <v>1132</v>
      </c>
      <c r="B474" s="106" t="s">
        <v>1118</v>
      </c>
      <c r="C474" s="26" t="s">
        <v>1161</v>
      </c>
      <c r="D474" s="75" t="s">
        <v>1175</v>
      </c>
      <c r="E474" s="75" t="s">
        <v>47</v>
      </c>
      <c r="F474" s="73" t="s">
        <v>28</v>
      </c>
      <c r="G474" s="97"/>
      <c r="H474" s="97"/>
      <c r="I474" s="97"/>
      <c r="J474" s="97"/>
      <c r="K474" s="97">
        <v>0.4</v>
      </c>
      <c r="L474" s="97">
        <v>0.4</v>
      </c>
      <c r="M474" s="97">
        <v>0.4</v>
      </c>
      <c r="N474" s="97">
        <v>0.4</v>
      </c>
      <c r="O474" s="97">
        <v>0.4</v>
      </c>
      <c r="P474" s="97">
        <v>0.4</v>
      </c>
      <c r="Q474" s="75" t="s">
        <v>1150</v>
      </c>
      <c r="R474" s="20" t="s">
        <v>1085</v>
      </c>
    </row>
    <row r="475" spans="1:18" s="21" customFormat="1" ht="66" x14ac:dyDescent="0.25">
      <c r="A475" s="75" t="s">
        <v>1133</v>
      </c>
      <c r="B475" s="74" t="s">
        <v>1119</v>
      </c>
      <c r="C475" s="26" t="s">
        <v>1176</v>
      </c>
      <c r="D475" s="75" t="s">
        <v>1177</v>
      </c>
      <c r="E475" s="75" t="s">
        <v>47</v>
      </c>
      <c r="F475" s="73" t="s">
        <v>28</v>
      </c>
      <c r="G475" s="97"/>
      <c r="H475" s="97"/>
      <c r="I475" s="97"/>
      <c r="J475" s="97"/>
      <c r="K475" s="97">
        <v>0.28999999999999998</v>
      </c>
      <c r="L475" s="97">
        <v>0.28999999999999998</v>
      </c>
      <c r="M475" s="97">
        <v>0.28999999999999998</v>
      </c>
      <c r="N475" s="97">
        <v>0.28999999999999998</v>
      </c>
      <c r="O475" s="97">
        <v>0.28999999999999998</v>
      </c>
      <c r="P475" s="97">
        <v>0.28999999999999998</v>
      </c>
      <c r="Q475" s="75" t="s">
        <v>1150</v>
      </c>
      <c r="R475" s="20" t="s">
        <v>1085</v>
      </c>
    </row>
    <row r="476" spans="1:18" s="21" customFormat="1" ht="39.6" x14ac:dyDescent="0.25">
      <c r="A476" s="75" t="s">
        <v>1134</v>
      </c>
      <c r="B476" s="74" t="s">
        <v>1120</v>
      </c>
      <c r="C476" s="26" t="s">
        <v>1159</v>
      </c>
      <c r="D476" s="75" t="s">
        <v>1172</v>
      </c>
      <c r="E476" s="75" t="s">
        <v>47</v>
      </c>
      <c r="F476" s="73" t="s">
        <v>28</v>
      </c>
      <c r="G476" s="97"/>
      <c r="H476" s="97"/>
      <c r="I476" s="97"/>
      <c r="J476" s="97"/>
      <c r="K476" s="97"/>
      <c r="L476" s="97"/>
      <c r="M476" s="97">
        <v>0.7</v>
      </c>
      <c r="N476" s="97">
        <v>0.7</v>
      </c>
      <c r="O476" s="97">
        <v>0.7</v>
      </c>
      <c r="P476" s="97">
        <v>0.7</v>
      </c>
      <c r="Q476" s="75" t="s">
        <v>1150</v>
      </c>
      <c r="R476" s="20" t="s">
        <v>1085</v>
      </c>
    </row>
    <row r="477" spans="1:18" s="21" customFormat="1" ht="26.4" x14ac:dyDescent="0.25">
      <c r="A477" s="75" t="s">
        <v>1135</v>
      </c>
      <c r="B477" s="74" t="s">
        <v>1121</v>
      </c>
      <c r="C477" s="26" t="s">
        <v>1173</v>
      </c>
      <c r="D477" s="75" t="s">
        <v>623</v>
      </c>
      <c r="E477" s="75" t="s">
        <v>47</v>
      </c>
      <c r="F477" s="73" t="s">
        <v>28</v>
      </c>
      <c r="G477" s="97"/>
      <c r="H477" s="97"/>
      <c r="I477" s="97"/>
      <c r="J477" s="97"/>
      <c r="K477" s="97"/>
      <c r="L477" s="97"/>
      <c r="M477" s="97">
        <v>0.2</v>
      </c>
      <c r="N477" s="97">
        <v>0.2</v>
      </c>
      <c r="O477" s="97">
        <v>0.2</v>
      </c>
      <c r="P477" s="97">
        <v>0.2</v>
      </c>
      <c r="Q477" s="75" t="s">
        <v>1150</v>
      </c>
      <c r="R477" s="20" t="s">
        <v>1085</v>
      </c>
    </row>
    <row r="478" spans="1:18" s="21" customFormat="1" ht="52.8" x14ac:dyDescent="0.25">
      <c r="A478" s="75" t="s">
        <v>1136</v>
      </c>
      <c r="B478" s="74" t="s">
        <v>1122</v>
      </c>
      <c r="C478" s="26" t="s">
        <v>1159</v>
      </c>
      <c r="D478" s="75" t="s">
        <v>1171</v>
      </c>
      <c r="E478" s="75" t="s">
        <v>47</v>
      </c>
      <c r="F478" s="73" t="s">
        <v>28</v>
      </c>
      <c r="G478" s="97"/>
      <c r="H478" s="97"/>
      <c r="I478" s="97"/>
      <c r="J478" s="97"/>
      <c r="K478" s="97"/>
      <c r="L478" s="97"/>
      <c r="M478" s="97">
        <v>0.4</v>
      </c>
      <c r="N478" s="97">
        <v>0.4</v>
      </c>
      <c r="O478" s="97">
        <v>0.4</v>
      </c>
      <c r="P478" s="97">
        <v>0.4</v>
      </c>
      <c r="Q478" s="75" t="s">
        <v>1150</v>
      </c>
      <c r="R478" s="20" t="s">
        <v>1085</v>
      </c>
    </row>
    <row r="479" spans="1:18" s="21" customFormat="1" ht="52.8" x14ac:dyDescent="0.25">
      <c r="A479" s="75" t="s">
        <v>1137</v>
      </c>
      <c r="B479" s="74" t="s">
        <v>1123</v>
      </c>
      <c r="C479" s="26" t="s">
        <v>1160</v>
      </c>
      <c r="D479" s="75" t="s">
        <v>1170</v>
      </c>
      <c r="E479" s="75" t="s">
        <v>47</v>
      </c>
      <c r="F479" s="73" t="s">
        <v>31</v>
      </c>
      <c r="G479" s="97"/>
      <c r="H479" s="97"/>
      <c r="I479" s="97"/>
      <c r="J479" s="97"/>
      <c r="K479" s="97"/>
      <c r="L479" s="97"/>
      <c r="M479" s="97">
        <v>0.4</v>
      </c>
      <c r="N479" s="97">
        <v>0.4</v>
      </c>
      <c r="O479" s="97">
        <v>0.4</v>
      </c>
      <c r="P479" s="97">
        <v>0.4</v>
      </c>
      <c r="Q479" s="75" t="s">
        <v>1150</v>
      </c>
      <c r="R479" s="20" t="s">
        <v>1085</v>
      </c>
    </row>
    <row r="480" spans="1:18" s="21" customFormat="1" ht="39.6" x14ac:dyDescent="0.25">
      <c r="A480" s="75" t="s">
        <v>1138</v>
      </c>
      <c r="B480" s="74" t="s">
        <v>1124</v>
      </c>
      <c r="C480" s="26" t="s">
        <v>1168</v>
      </c>
      <c r="D480" s="75" t="s">
        <v>1169</v>
      </c>
      <c r="E480" s="75" t="s">
        <v>47</v>
      </c>
      <c r="F480" s="73" t="s">
        <v>31</v>
      </c>
      <c r="G480" s="97"/>
      <c r="H480" s="97"/>
      <c r="I480" s="97"/>
      <c r="J480" s="97"/>
      <c r="K480" s="97"/>
      <c r="L480" s="97"/>
      <c r="M480" s="97">
        <v>0.22</v>
      </c>
      <c r="N480" s="97">
        <v>0.22</v>
      </c>
      <c r="O480" s="97">
        <v>0.22</v>
      </c>
      <c r="P480" s="97">
        <v>0.22</v>
      </c>
      <c r="Q480" s="75" t="s">
        <v>1150</v>
      </c>
      <c r="R480" s="20" t="s">
        <v>1085</v>
      </c>
    </row>
    <row r="481" spans="1:18" s="21" customFormat="1" ht="84" x14ac:dyDescent="0.25">
      <c r="A481" s="75" t="s">
        <v>1139</v>
      </c>
      <c r="B481" s="106" t="s">
        <v>1125</v>
      </c>
      <c r="C481" s="26" t="s">
        <v>1166</v>
      </c>
      <c r="D481" s="75" t="s">
        <v>1167</v>
      </c>
      <c r="E481" s="75" t="s">
        <v>47</v>
      </c>
      <c r="F481" s="73" t="s">
        <v>28</v>
      </c>
      <c r="G481" s="97"/>
      <c r="H481" s="97"/>
      <c r="I481" s="97"/>
      <c r="J481" s="97"/>
      <c r="K481" s="97"/>
      <c r="L481" s="97"/>
      <c r="M481" s="97"/>
      <c r="N481" s="97">
        <v>0.92</v>
      </c>
      <c r="O481" s="97">
        <v>0.92</v>
      </c>
      <c r="P481" s="97">
        <v>0.92</v>
      </c>
      <c r="Q481" s="75" t="s">
        <v>1150</v>
      </c>
      <c r="R481" s="20" t="s">
        <v>1085</v>
      </c>
    </row>
    <row r="482" spans="1:18" s="21" customFormat="1" ht="39.6" x14ac:dyDescent="0.25">
      <c r="A482" s="75" t="s">
        <v>1140</v>
      </c>
      <c r="B482" s="74" t="s">
        <v>1126</v>
      </c>
      <c r="C482" s="26" t="s">
        <v>1164</v>
      </c>
      <c r="D482" s="75" t="s">
        <v>1163</v>
      </c>
      <c r="E482" s="75" t="s">
        <v>47</v>
      </c>
      <c r="F482" s="73" t="s">
        <v>31</v>
      </c>
      <c r="G482" s="97"/>
      <c r="H482" s="97"/>
      <c r="I482" s="97"/>
      <c r="J482" s="97"/>
      <c r="K482" s="97"/>
      <c r="L482" s="97"/>
      <c r="M482" s="97"/>
      <c r="N482" s="97"/>
      <c r="O482" s="97">
        <v>1.24</v>
      </c>
      <c r="P482" s="97">
        <v>1.24</v>
      </c>
      <c r="Q482" s="75" t="s">
        <v>1150</v>
      </c>
      <c r="R482" s="20" t="s">
        <v>1085</v>
      </c>
    </row>
    <row r="483" spans="1:18" s="21" customFormat="1" ht="26.4" x14ac:dyDescent="0.25">
      <c r="A483" s="75" t="s">
        <v>1141</v>
      </c>
      <c r="B483" s="74" t="s">
        <v>1127</v>
      </c>
      <c r="C483" s="26" t="s">
        <v>1159</v>
      </c>
      <c r="D483" s="75" t="s">
        <v>1162</v>
      </c>
      <c r="E483" s="75" t="s">
        <v>47</v>
      </c>
      <c r="F483" s="73" t="s">
        <v>31</v>
      </c>
      <c r="G483" s="97"/>
      <c r="H483" s="97"/>
      <c r="I483" s="97"/>
      <c r="J483" s="97"/>
      <c r="K483" s="97"/>
      <c r="L483" s="97"/>
      <c r="M483" s="97"/>
      <c r="N483" s="97"/>
      <c r="O483" s="97"/>
      <c r="P483" s="97">
        <v>0.2</v>
      </c>
      <c r="Q483" s="75" t="s">
        <v>1150</v>
      </c>
      <c r="R483" s="20" t="s">
        <v>1085</v>
      </c>
    </row>
    <row r="484" spans="1:18" s="21" customFormat="1" ht="52.8" x14ac:dyDescent="0.25">
      <c r="A484" s="75" t="s">
        <v>1142</v>
      </c>
      <c r="B484" s="74" t="s">
        <v>1128</v>
      </c>
      <c r="C484" s="26" t="s">
        <v>1160</v>
      </c>
      <c r="D484" s="75" t="s">
        <v>1158</v>
      </c>
      <c r="E484" s="75" t="s">
        <v>47</v>
      </c>
      <c r="F484" s="73" t="s">
        <v>31</v>
      </c>
      <c r="G484" s="97"/>
      <c r="H484" s="97"/>
      <c r="I484" s="97"/>
      <c r="J484" s="97"/>
      <c r="K484" s="97"/>
      <c r="L484" s="97"/>
      <c r="M484" s="97"/>
      <c r="N484" s="97"/>
      <c r="O484" s="97"/>
      <c r="P484" s="97">
        <v>0.42</v>
      </c>
      <c r="Q484" s="75" t="s">
        <v>1150</v>
      </c>
      <c r="R484" s="20" t="s">
        <v>1085</v>
      </c>
    </row>
    <row r="485" spans="1:18" s="21" customFormat="1" ht="96" x14ac:dyDescent="0.25">
      <c r="A485" s="75" t="s">
        <v>1143</v>
      </c>
      <c r="B485" s="106" t="s">
        <v>1129</v>
      </c>
      <c r="C485" s="26" t="s">
        <v>1161</v>
      </c>
      <c r="D485" s="75" t="s">
        <v>1157</v>
      </c>
      <c r="E485" s="75" t="s">
        <v>47</v>
      </c>
      <c r="F485" s="156" t="s">
        <v>31</v>
      </c>
      <c r="G485" s="97">
        <v>0.5</v>
      </c>
      <c r="H485" s="97">
        <v>0.5</v>
      </c>
      <c r="I485" s="97">
        <v>0.5</v>
      </c>
      <c r="J485" s="97">
        <v>0.5</v>
      </c>
      <c r="K485" s="97">
        <v>0.5</v>
      </c>
      <c r="L485" s="97">
        <v>0.5</v>
      </c>
      <c r="M485" s="97">
        <v>0.5</v>
      </c>
      <c r="N485" s="97">
        <v>0.5</v>
      </c>
      <c r="O485" s="97">
        <v>0.5</v>
      </c>
      <c r="P485" s="97">
        <v>0.5</v>
      </c>
      <c r="Q485" s="75" t="s">
        <v>1150</v>
      </c>
      <c r="R485" s="20" t="s">
        <v>1085</v>
      </c>
    </row>
    <row r="486" spans="1:18" s="21" customFormat="1" ht="26.4" x14ac:dyDescent="0.25">
      <c r="A486" s="75" t="s">
        <v>1144</v>
      </c>
      <c r="B486" s="26" t="s">
        <v>1268</v>
      </c>
      <c r="C486" s="26" t="s">
        <v>1265</v>
      </c>
      <c r="D486" s="75" t="s">
        <v>1266</v>
      </c>
      <c r="E486" s="75" t="s">
        <v>47</v>
      </c>
      <c r="F486" s="156" t="s">
        <v>31</v>
      </c>
      <c r="G486" s="97">
        <v>0.2</v>
      </c>
      <c r="H486" s="97">
        <v>0.2</v>
      </c>
      <c r="I486" s="97">
        <v>0.2</v>
      </c>
      <c r="J486" s="97">
        <v>0.2</v>
      </c>
      <c r="K486" s="97">
        <v>0.2</v>
      </c>
      <c r="L486" s="97">
        <v>0.2</v>
      </c>
      <c r="M486" s="97">
        <v>0.2</v>
      </c>
      <c r="N486" s="97">
        <v>0.2</v>
      </c>
      <c r="O486" s="97">
        <v>0.2</v>
      </c>
      <c r="P486" s="97">
        <v>0.2</v>
      </c>
      <c r="Q486" s="28" t="s">
        <v>1268</v>
      </c>
      <c r="R486" s="29" t="s">
        <v>1264</v>
      </c>
    </row>
    <row r="487" spans="1:18" s="21" customFormat="1" ht="26.4" x14ac:dyDescent="0.25">
      <c r="A487" s="75" t="s">
        <v>1145</v>
      </c>
      <c r="B487" s="26" t="s">
        <v>1268</v>
      </c>
      <c r="C487" s="26" t="s">
        <v>1265</v>
      </c>
      <c r="D487" s="75" t="s">
        <v>1267</v>
      </c>
      <c r="E487" s="75" t="s">
        <v>47</v>
      </c>
      <c r="F487" s="156" t="s">
        <v>31</v>
      </c>
      <c r="G487" s="97">
        <v>0.3</v>
      </c>
      <c r="H487" s="97">
        <v>0.3</v>
      </c>
      <c r="I487" s="97">
        <v>0.3</v>
      </c>
      <c r="J487" s="97">
        <v>0.3</v>
      </c>
      <c r="K487" s="97">
        <v>0.3</v>
      </c>
      <c r="L487" s="97">
        <v>0.3</v>
      </c>
      <c r="M487" s="97">
        <v>0.3</v>
      </c>
      <c r="N487" s="97">
        <v>0.3</v>
      </c>
      <c r="O487" s="97">
        <v>0.3</v>
      </c>
      <c r="P487" s="97">
        <v>0.3</v>
      </c>
      <c r="Q487" s="28" t="s">
        <v>1268</v>
      </c>
      <c r="R487" s="29" t="s">
        <v>1264</v>
      </c>
    </row>
    <row r="488" spans="1:18" s="21" customFormat="1" ht="13.2" x14ac:dyDescent="0.25">
      <c r="A488" s="75" t="s">
        <v>1146</v>
      </c>
      <c r="B488" s="74" t="s">
        <v>1283</v>
      </c>
      <c r="C488" s="26" t="s">
        <v>1287</v>
      </c>
      <c r="D488" s="75" t="s">
        <v>1288</v>
      </c>
      <c r="E488" s="75" t="s">
        <v>47</v>
      </c>
      <c r="F488" s="73" t="s">
        <v>28</v>
      </c>
      <c r="G488" s="97"/>
      <c r="H488" s="97"/>
      <c r="I488" s="97"/>
      <c r="J488" s="97">
        <v>1</v>
      </c>
      <c r="K488" s="97">
        <v>1</v>
      </c>
      <c r="L488" s="97">
        <v>1</v>
      </c>
      <c r="M488" s="97">
        <v>1</v>
      </c>
      <c r="N488" s="97">
        <v>1</v>
      </c>
      <c r="O488" s="97">
        <v>1</v>
      </c>
      <c r="P488" s="97">
        <v>1</v>
      </c>
      <c r="Q488" s="28" t="s">
        <v>1061</v>
      </c>
      <c r="R488" s="75" t="s">
        <v>1296</v>
      </c>
    </row>
    <row r="489" spans="1:18" s="21" customFormat="1" ht="13.2" x14ac:dyDescent="0.25">
      <c r="A489" s="75" t="s">
        <v>1147</v>
      </c>
      <c r="B489" s="74" t="s">
        <v>1283</v>
      </c>
      <c r="C489" s="26" t="s">
        <v>1287</v>
      </c>
      <c r="D489" s="75" t="s">
        <v>1289</v>
      </c>
      <c r="E489" s="75" t="s">
        <v>47</v>
      </c>
      <c r="F489" s="73" t="s">
        <v>28</v>
      </c>
      <c r="G489" s="97"/>
      <c r="H489" s="97"/>
      <c r="I489" s="97"/>
      <c r="J489" s="97"/>
      <c r="K489" s="97"/>
      <c r="L489" s="97"/>
      <c r="M489" s="97"/>
      <c r="N489" s="97">
        <v>1.58</v>
      </c>
      <c r="O489" s="97">
        <v>1.58</v>
      </c>
      <c r="P489" s="97">
        <v>1.58</v>
      </c>
      <c r="Q489" s="28" t="s">
        <v>1061</v>
      </c>
      <c r="R489" s="75" t="s">
        <v>1296</v>
      </c>
    </row>
    <row r="490" spans="1:18" s="21" customFormat="1" ht="13.2" x14ac:dyDescent="0.25">
      <c r="A490" s="75" t="s">
        <v>1148</v>
      </c>
      <c r="B490" s="74" t="s">
        <v>1283</v>
      </c>
      <c r="C490" s="26" t="s">
        <v>1287</v>
      </c>
      <c r="D490" s="75" t="s">
        <v>1290</v>
      </c>
      <c r="E490" s="75" t="s">
        <v>47</v>
      </c>
      <c r="F490" s="73" t="s">
        <v>31</v>
      </c>
      <c r="G490" s="97"/>
      <c r="H490" s="97">
        <v>0.4</v>
      </c>
      <c r="I490" s="97">
        <v>0.4</v>
      </c>
      <c r="J490" s="97">
        <v>0.4</v>
      </c>
      <c r="K490" s="97">
        <v>0.4</v>
      </c>
      <c r="L490" s="97">
        <v>0.4</v>
      </c>
      <c r="M490" s="97">
        <v>0.4</v>
      </c>
      <c r="N490" s="97">
        <v>0.4</v>
      </c>
      <c r="O490" s="97">
        <v>0.4</v>
      </c>
      <c r="P490" s="97">
        <v>0.4</v>
      </c>
      <c r="Q490" s="28" t="s">
        <v>1061</v>
      </c>
      <c r="R490" s="75" t="s">
        <v>1296</v>
      </c>
    </row>
    <row r="491" spans="1:18" s="21" customFormat="1" ht="13.2" x14ac:dyDescent="0.25">
      <c r="A491" s="75" t="s">
        <v>1149</v>
      </c>
      <c r="B491" s="74" t="s">
        <v>1284</v>
      </c>
      <c r="C491" s="26" t="s">
        <v>1287</v>
      </c>
      <c r="D491" s="75" t="s">
        <v>1291</v>
      </c>
      <c r="E491" s="75" t="s">
        <v>47</v>
      </c>
      <c r="F491" s="73" t="s">
        <v>31</v>
      </c>
      <c r="G491" s="97"/>
      <c r="H491" s="97"/>
      <c r="I491" s="97">
        <v>0.28999999999999998</v>
      </c>
      <c r="J491" s="97">
        <v>0.28999999999999998</v>
      </c>
      <c r="K491" s="97">
        <v>0.28999999999999998</v>
      </c>
      <c r="L491" s="97">
        <v>0.28999999999999998</v>
      </c>
      <c r="M491" s="97">
        <v>0.28999999999999998</v>
      </c>
      <c r="N491" s="97">
        <v>0.28999999999999998</v>
      </c>
      <c r="O491" s="97">
        <v>0.28999999999999998</v>
      </c>
      <c r="P491" s="97">
        <v>0.28999999999999998</v>
      </c>
      <c r="Q491" s="28" t="s">
        <v>1061</v>
      </c>
      <c r="R491" s="75" t="s">
        <v>1296</v>
      </c>
    </row>
    <row r="492" spans="1:18" s="21" customFormat="1" ht="26.4" x14ac:dyDescent="0.25">
      <c r="A492" s="75" t="s">
        <v>1276</v>
      </c>
      <c r="B492" s="74" t="s">
        <v>1285</v>
      </c>
      <c r="C492" s="26" t="s">
        <v>1297</v>
      </c>
      <c r="D492" s="75" t="s">
        <v>1292</v>
      </c>
      <c r="E492" s="75" t="s">
        <v>47</v>
      </c>
      <c r="F492" s="156" t="s">
        <v>31</v>
      </c>
      <c r="G492" s="97">
        <v>0.4</v>
      </c>
      <c r="H492" s="97">
        <v>0.4</v>
      </c>
      <c r="I492" s="97">
        <v>0.4</v>
      </c>
      <c r="J492" s="97">
        <v>0.4</v>
      </c>
      <c r="K492" s="97">
        <v>0.4</v>
      </c>
      <c r="L492" s="97">
        <v>0.4</v>
      </c>
      <c r="M492" s="97">
        <v>0.4</v>
      </c>
      <c r="N492" s="97">
        <v>0.4</v>
      </c>
      <c r="O492" s="97">
        <v>0.4</v>
      </c>
      <c r="P492" s="97">
        <v>0.4</v>
      </c>
      <c r="Q492" s="28" t="s">
        <v>1061</v>
      </c>
      <c r="R492" s="75" t="s">
        <v>1296</v>
      </c>
    </row>
    <row r="493" spans="1:18" s="21" customFormat="1" ht="26.4" x14ac:dyDescent="0.25">
      <c r="A493" s="75" t="s">
        <v>1277</v>
      </c>
      <c r="B493" s="74" t="s">
        <v>1286</v>
      </c>
      <c r="C493" s="26" t="s">
        <v>1298</v>
      </c>
      <c r="D493" s="75" t="s">
        <v>1293</v>
      </c>
      <c r="E493" s="75" t="s">
        <v>47</v>
      </c>
      <c r="F493" s="156" t="s">
        <v>31</v>
      </c>
      <c r="G493" s="97"/>
      <c r="H493" s="97"/>
      <c r="I493" s="97">
        <v>0.03</v>
      </c>
      <c r="J493" s="97">
        <v>0.03</v>
      </c>
      <c r="K493" s="97">
        <v>0.03</v>
      </c>
      <c r="L493" s="97">
        <v>0.03</v>
      </c>
      <c r="M493" s="97">
        <v>0.03</v>
      </c>
      <c r="N493" s="97">
        <v>0.03</v>
      </c>
      <c r="O493" s="97">
        <v>0.03</v>
      </c>
      <c r="P493" s="97">
        <v>0.03</v>
      </c>
      <c r="Q493" s="28" t="s">
        <v>1061</v>
      </c>
      <c r="R493" s="75" t="s">
        <v>1296</v>
      </c>
    </row>
    <row r="494" spans="1:18" s="21" customFormat="1" ht="26.4" x14ac:dyDescent="0.25">
      <c r="A494" s="75" t="s">
        <v>1278</v>
      </c>
      <c r="B494" s="74" t="s">
        <v>1286</v>
      </c>
      <c r="C494" s="26" t="s">
        <v>1298</v>
      </c>
      <c r="D494" s="75" t="s">
        <v>1294</v>
      </c>
      <c r="E494" s="75" t="s">
        <v>47</v>
      </c>
      <c r="F494" s="156" t="s">
        <v>31</v>
      </c>
      <c r="G494" s="97"/>
      <c r="H494" s="97"/>
      <c r="I494" s="97">
        <v>0.1</v>
      </c>
      <c r="J494" s="97">
        <v>0.1</v>
      </c>
      <c r="K494" s="97">
        <v>0.1</v>
      </c>
      <c r="L494" s="97">
        <v>0.1</v>
      </c>
      <c r="M494" s="97">
        <v>0.1</v>
      </c>
      <c r="N494" s="97">
        <v>0.1</v>
      </c>
      <c r="O494" s="97">
        <v>0.1</v>
      </c>
      <c r="P494" s="97">
        <v>0.1</v>
      </c>
      <c r="Q494" s="28" t="s">
        <v>1061</v>
      </c>
      <c r="R494" s="75" t="s">
        <v>1296</v>
      </c>
    </row>
    <row r="495" spans="1:18" s="21" customFormat="1" ht="26.4" x14ac:dyDescent="0.25">
      <c r="A495" s="75" t="s">
        <v>1279</v>
      </c>
      <c r="B495" s="74" t="s">
        <v>1286</v>
      </c>
      <c r="C495" s="26" t="s">
        <v>1298</v>
      </c>
      <c r="D495" s="75" t="s">
        <v>1295</v>
      </c>
      <c r="E495" s="75" t="s">
        <v>47</v>
      </c>
      <c r="F495" s="156" t="s">
        <v>31</v>
      </c>
      <c r="G495" s="97"/>
      <c r="H495" s="97"/>
      <c r="I495" s="97"/>
      <c r="J495" s="97"/>
      <c r="K495" s="97"/>
      <c r="L495" s="97">
        <v>0.2</v>
      </c>
      <c r="M495" s="97">
        <v>0.2</v>
      </c>
      <c r="N495" s="97">
        <v>0.2</v>
      </c>
      <c r="O495" s="97">
        <v>0.2</v>
      </c>
      <c r="P495" s="97">
        <v>0.2</v>
      </c>
      <c r="Q495" s="28" t="s">
        <v>1061</v>
      </c>
      <c r="R495" s="75" t="s">
        <v>1296</v>
      </c>
    </row>
    <row r="496" spans="1:18" s="21" customFormat="1" ht="39.6" x14ac:dyDescent="0.25">
      <c r="A496" s="75" t="s">
        <v>1280</v>
      </c>
      <c r="B496" s="74" t="s">
        <v>1319</v>
      </c>
      <c r="C496" s="26" t="s">
        <v>1349</v>
      </c>
      <c r="D496" s="75" t="s">
        <v>1336</v>
      </c>
      <c r="E496" s="75" t="s">
        <v>47</v>
      </c>
      <c r="F496" s="156" t="s">
        <v>31</v>
      </c>
      <c r="G496" s="97"/>
      <c r="H496" s="97"/>
      <c r="I496" s="97"/>
      <c r="J496" s="97">
        <v>1.2849999999999999</v>
      </c>
      <c r="K496" s="97">
        <v>1.2849999999999999</v>
      </c>
      <c r="L496" s="97">
        <v>1.2849999999999999</v>
      </c>
      <c r="M496" s="97">
        <v>1.2849999999999999</v>
      </c>
      <c r="N496" s="97">
        <v>1.2849999999999999</v>
      </c>
      <c r="O496" s="97">
        <v>1.2849999999999999</v>
      </c>
      <c r="P496" s="97">
        <v>1.2849999999999999</v>
      </c>
      <c r="Q496" s="73" t="s">
        <v>83</v>
      </c>
      <c r="R496" s="28" t="s">
        <v>1318</v>
      </c>
    </row>
    <row r="497" spans="1:18" s="21" customFormat="1" ht="13.2" x14ac:dyDescent="0.25">
      <c r="A497" s="75" t="s">
        <v>1281</v>
      </c>
      <c r="B497" s="74" t="s">
        <v>1320</v>
      </c>
      <c r="C497" s="26" t="s">
        <v>1348</v>
      </c>
      <c r="D497" s="75" t="s">
        <v>1337</v>
      </c>
      <c r="E497" s="75" t="s">
        <v>47</v>
      </c>
      <c r="F497" s="156" t="s">
        <v>31</v>
      </c>
      <c r="G497" s="97"/>
      <c r="H497" s="97">
        <v>0.32200000000000001</v>
      </c>
      <c r="I497" s="97">
        <v>0.32200000000000001</v>
      </c>
      <c r="J497" s="97">
        <v>0.32200000000000001</v>
      </c>
      <c r="K497" s="97">
        <v>0.32200000000000001</v>
      </c>
      <c r="L497" s="97">
        <v>0.32200000000000001</v>
      </c>
      <c r="M497" s="97">
        <v>0.32200000000000001</v>
      </c>
      <c r="N497" s="97">
        <v>0.32200000000000001</v>
      </c>
      <c r="O497" s="97">
        <v>0.32200000000000001</v>
      </c>
      <c r="P497" s="97">
        <v>0.32200000000000001</v>
      </c>
      <c r="Q497" s="73" t="s">
        <v>83</v>
      </c>
      <c r="R497" s="28" t="s">
        <v>1318</v>
      </c>
    </row>
    <row r="498" spans="1:18" s="21" customFormat="1" ht="13.2" x14ac:dyDescent="0.25">
      <c r="A498" s="75" t="s">
        <v>1282</v>
      </c>
      <c r="B498" s="74" t="s">
        <v>1321</v>
      </c>
      <c r="C498" s="26" t="s">
        <v>1348</v>
      </c>
      <c r="D498" s="75" t="s">
        <v>1338</v>
      </c>
      <c r="E498" s="75" t="s">
        <v>47</v>
      </c>
      <c r="F498" s="156" t="s">
        <v>31</v>
      </c>
      <c r="G498" s="97"/>
      <c r="H498" s="97"/>
      <c r="I498" s="97"/>
      <c r="J498" s="97"/>
      <c r="K498" s="97">
        <v>5.2999999999999999E-2</v>
      </c>
      <c r="L498" s="97">
        <v>5.2999999999999999E-2</v>
      </c>
      <c r="M498" s="97">
        <v>5.2999999999999999E-2</v>
      </c>
      <c r="N498" s="97">
        <v>5.2999999999999999E-2</v>
      </c>
      <c r="O498" s="97">
        <v>5.2999999999999999E-2</v>
      </c>
      <c r="P498" s="97">
        <v>5.2999999999999999E-2</v>
      </c>
      <c r="Q498" s="73" t="s">
        <v>83</v>
      </c>
      <c r="R498" s="28" t="s">
        <v>1318</v>
      </c>
    </row>
    <row r="499" spans="1:18" s="21" customFormat="1" ht="39.6" x14ac:dyDescent="0.25">
      <c r="A499" s="75" t="s">
        <v>1299</v>
      </c>
      <c r="B499" s="74" t="s">
        <v>1322</v>
      </c>
      <c r="C499" s="26" t="s">
        <v>45</v>
      </c>
      <c r="D499" s="75" t="s">
        <v>1339</v>
      </c>
      <c r="E499" s="75" t="s">
        <v>47</v>
      </c>
      <c r="F499" s="156" t="s">
        <v>31</v>
      </c>
      <c r="G499" s="97"/>
      <c r="H499" s="97"/>
      <c r="I499" s="97"/>
      <c r="J499" s="97"/>
      <c r="K499" s="97">
        <v>1.847</v>
      </c>
      <c r="L499" s="97">
        <v>1.847</v>
      </c>
      <c r="M499" s="97">
        <v>1.847</v>
      </c>
      <c r="N499" s="97">
        <v>1.847</v>
      </c>
      <c r="O499" s="97">
        <v>1.847</v>
      </c>
      <c r="P499" s="97">
        <v>1.847</v>
      </c>
      <c r="Q499" s="75" t="s">
        <v>66</v>
      </c>
      <c r="R499" s="28" t="s">
        <v>1318</v>
      </c>
    </row>
    <row r="500" spans="1:18" s="21" customFormat="1" ht="13.2" x14ac:dyDescent="0.25">
      <c r="A500" s="75" t="s">
        <v>1300</v>
      </c>
      <c r="B500" s="74" t="s">
        <v>1323</v>
      </c>
      <c r="C500" s="26" t="s">
        <v>45</v>
      </c>
      <c r="D500" s="75" t="s">
        <v>1340</v>
      </c>
      <c r="E500" s="75" t="s">
        <v>47</v>
      </c>
      <c r="F500" s="156" t="s">
        <v>31</v>
      </c>
      <c r="G500" s="97"/>
      <c r="H500" s="97"/>
      <c r="I500" s="97"/>
      <c r="J500" s="97"/>
      <c r="K500" s="97"/>
      <c r="L500" s="97"/>
      <c r="M500" s="97">
        <v>0.54600000000000004</v>
      </c>
      <c r="N500" s="97">
        <v>0.54600000000000004</v>
      </c>
      <c r="O500" s="97">
        <v>0.54600000000000004</v>
      </c>
      <c r="P500" s="97">
        <v>0.54600000000000004</v>
      </c>
      <c r="Q500" s="75" t="s">
        <v>66</v>
      </c>
      <c r="R500" s="28" t="s">
        <v>1318</v>
      </c>
    </row>
    <row r="501" spans="1:18" s="21" customFormat="1" ht="39.6" x14ac:dyDescent="0.25">
      <c r="A501" s="75" t="s">
        <v>1301</v>
      </c>
      <c r="B501" s="74" t="s">
        <v>1324</v>
      </c>
      <c r="C501" s="26" t="s">
        <v>45</v>
      </c>
      <c r="D501" s="75" t="s">
        <v>1341</v>
      </c>
      <c r="E501" s="75" t="s">
        <v>47</v>
      </c>
      <c r="F501" s="156" t="s">
        <v>31</v>
      </c>
      <c r="G501" s="97"/>
      <c r="H501" s="97"/>
      <c r="I501" s="97"/>
      <c r="J501" s="97">
        <v>1.3220000000000001</v>
      </c>
      <c r="K501" s="97">
        <v>1.3220000000000001</v>
      </c>
      <c r="L501" s="97">
        <v>1.3220000000000001</v>
      </c>
      <c r="M501" s="97">
        <v>1.3220000000000001</v>
      </c>
      <c r="N501" s="97">
        <v>1.3220000000000001</v>
      </c>
      <c r="O501" s="97">
        <v>1.3220000000000001</v>
      </c>
      <c r="P501" s="97">
        <v>1.3220000000000001</v>
      </c>
      <c r="Q501" s="75" t="s">
        <v>66</v>
      </c>
      <c r="R501" s="28" t="s">
        <v>1318</v>
      </c>
    </row>
    <row r="502" spans="1:18" s="21" customFormat="1" ht="26.4" x14ac:dyDescent="0.25">
      <c r="A502" s="75" t="s">
        <v>1302</v>
      </c>
      <c r="B502" s="74" t="s">
        <v>1325</v>
      </c>
      <c r="C502" s="26" t="s">
        <v>1350</v>
      </c>
      <c r="D502" s="75" t="s">
        <v>1342</v>
      </c>
      <c r="E502" s="75" t="s">
        <v>47</v>
      </c>
      <c r="F502" s="73" t="s">
        <v>31</v>
      </c>
      <c r="G502" s="97"/>
      <c r="H502" s="97"/>
      <c r="I502" s="97"/>
      <c r="J502" s="97"/>
      <c r="K502" s="97"/>
      <c r="L502" s="97">
        <v>1.2190000000000001</v>
      </c>
      <c r="M502" s="97">
        <v>1.2190000000000001</v>
      </c>
      <c r="N502" s="97">
        <v>1.2190000000000001</v>
      </c>
      <c r="O502" s="97">
        <v>1.2190000000000001</v>
      </c>
      <c r="P502" s="97">
        <v>1.2190000000000001</v>
      </c>
      <c r="Q502" s="73" t="s">
        <v>83</v>
      </c>
      <c r="R502" s="28" t="s">
        <v>1318</v>
      </c>
    </row>
    <row r="503" spans="1:18" s="21" customFormat="1" ht="39.6" x14ac:dyDescent="0.25">
      <c r="A503" s="75" t="s">
        <v>1303</v>
      </c>
      <c r="B503" s="74" t="s">
        <v>1326</v>
      </c>
      <c r="C503" s="26" t="s">
        <v>1350</v>
      </c>
      <c r="D503" s="75" t="s">
        <v>1343</v>
      </c>
      <c r="E503" s="75" t="s">
        <v>47</v>
      </c>
      <c r="F503" s="73" t="s">
        <v>31</v>
      </c>
      <c r="G503" s="97"/>
      <c r="H503" s="97"/>
      <c r="I503" s="97"/>
      <c r="J503" s="97"/>
      <c r="K503" s="97">
        <v>1.369</v>
      </c>
      <c r="L503" s="97">
        <v>1.369</v>
      </c>
      <c r="M503" s="97">
        <v>1.369</v>
      </c>
      <c r="N503" s="97">
        <v>1.369</v>
      </c>
      <c r="O503" s="97">
        <v>1.369</v>
      </c>
      <c r="P503" s="97">
        <v>1.369</v>
      </c>
      <c r="Q503" s="73" t="s">
        <v>83</v>
      </c>
      <c r="R503" s="28" t="s">
        <v>1318</v>
      </c>
    </row>
    <row r="504" spans="1:18" s="21" customFormat="1" ht="26.4" x14ac:dyDescent="0.25">
      <c r="A504" s="75" t="s">
        <v>1304</v>
      </c>
      <c r="B504" s="74" t="s">
        <v>1327</v>
      </c>
      <c r="C504" s="26" t="s">
        <v>1351</v>
      </c>
      <c r="D504" s="75" t="s">
        <v>1344</v>
      </c>
      <c r="E504" s="75" t="s">
        <v>47</v>
      </c>
      <c r="F504" s="156" t="s">
        <v>31</v>
      </c>
      <c r="G504" s="97"/>
      <c r="H504" s="97"/>
      <c r="I504" s="97"/>
      <c r="J504" s="97">
        <v>0.22500000000000001</v>
      </c>
      <c r="K504" s="97">
        <v>0.22500000000000001</v>
      </c>
      <c r="L504" s="97">
        <v>0.22500000000000001</v>
      </c>
      <c r="M504" s="97">
        <v>0.22500000000000001</v>
      </c>
      <c r="N504" s="97">
        <v>0.22500000000000001</v>
      </c>
      <c r="O504" s="97">
        <v>0.22500000000000001</v>
      </c>
      <c r="P504" s="97">
        <v>0.22500000000000001</v>
      </c>
      <c r="Q504" s="73" t="s">
        <v>83</v>
      </c>
      <c r="R504" s="28" t="s">
        <v>1318</v>
      </c>
    </row>
    <row r="505" spans="1:18" s="21" customFormat="1" ht="52.8" x14ac:dyDescent="0.25">
      <c r="A505" s="75" t="s">
        <v>1305</v>
      </c>
      <c r="B505" s="74" t="s">
        <v>1328</v>
      </c>
      <c r="C505" s="26" t="s">
        <v>1351</v>
      </c>
      <c r="D505" s="75" t="s">
        <v>508</v>
      </c>
      <c r="E505" s="75" t="s">
        <v>47</v>
      </c>
      <c r="F505" s="156" t="s">
        <v>31</v>
      </c>
      <c r="G505" s="97"/>
      <c r="H505" s="97"/>
      <c r="I505" s="97"/>
      <c r="J505" s="97"/>
      <c r="K505" s="97"/>
      <c r="L505" s="97"/>
      <c r="M505" s="97"/>
      <c r="N505" s="97">
        <v>0.38500000000000001</v>
      </c>
      <c r="O505" s="97">
        <v>0.38500000000000001</v>
      </c>
      <c r="P505" s="97">
        <v>0.38500000000000001</v>
      </c>
      <c r="Q505" s="73" t="s">
        <v>83</v>
      </c>
      <c r="R505" s="28" t="s">
        <v>1318</v>
      </c>
    </row>
    <row r="506" spans="1:18" s="21" customFormat="1" ht="13.2" x14ac:dyDescent="0.25">
      <c r="A506" s="75" t="s">
        <v>1306</v>
      </c>
      <c r="B506" s="74" t="s">
        <v>1329</v>
      </c>
      <c r="C506" s="26" t="s">
        <v>1063</v>
      </c>
      <c r="D506" s="75" t="s">
        <v>1016</v>
      </c>
      <c r="E506" s="75" t="s">
        <v>47</v>
      </c>
      <c r="F506" s="73" t="s">
        <v>31</v>
      </c>
      <c r="G506" s="97"/>
      <c r="H506" s="97"/>
      <c r="I506" s="97">
        <v>2.516</v>
      </c>
      <c r="J506" s="97">
        <v>2.516</v>
      </c>
      <c r="K506" s="97">
        <v>2.516</v>
      </c>
      <c r="L506" s="97">
        <v>2.516</v>
      </c>
      <c r="M506" s="97">
        <v>2.516</v>
      </c>
      <c r="N506" s="97">
        <v>2.516</v>
      </c>
      <c r="O506" s="97">
        <v>2.516</v>
      </c>
      <c r="P506" s="97">
        <v>2.516</v>
      </c>
      <c r="Q506" s="75" t="s">
        <v>990</v>
      </c>
      <c r="R506" s="28" t="s">
        <v>1318</v>
      </c>
    </row>
    <row r="507" spans="1:18" s="21" customFormat="1" ht="26.4" x14ac:dyDescent="0.25">
      <c r="A507" s="75" t="s">
        <v>1307</v>
      </c>
      <c r="B507" s="74" t="s">
        <v>1330</v>
      </c>
      <c r="C507" s="26" t="s">
        <v>1347</v>
      </c>
      <c r="D507" s="75" t="s">
        <v>1345</v>
      </c>
      <c r="E507" s="75" t="s">
        <v>47</v>
      </c>
      <c r="F507" s="73" t="s">
        <v>28</v>
      </c>
      <c r="G507" s="97"/>
      <c r="H507" s="97">
        <v>1.363</v>
      </c>
      <c r="I507" s="97">
        <v>1.363</v>
      </c>
      <c r="J507" s="97">
        <v>1.363</v>
      </c>
      <c r="K507" s="97">
        <v>1.363</v>
      </c>
      <c r="L507" s="97">
        <v>1.363</v>
      </c>
      <c r="M507" s="97">
        <v>1.363</v>
      </c>
      <c r="N507" s="97">
        <v>1.363</v>
      </c>
      <c r="O507" s="97">
        <v>1.363</v>
      </c>
      <c r="P507" s="97">
        <v>1.363</v>
      </c>
      <c r="Q507" s="28" t="s">
        <v>1318</v>
      </c>
      <c r="R507" s="28" t="s">
        <v>1318</v>
      </c>
    </row>
    <row r="508" spans="1:18" s="21" customFormat="1" ht="13.2" x14ac:dyDescent="0.25">
      <c r="A508" s="75" t="s">
        <v>1308</v>
      </c>
      <c r="B508" s="74" t="s">
        <v>1331</v>
      </c>
      <c r="C508" s="26" t="s">
        <v>1347</v>
      </c>
      <c r="D508" s="75" t="s">
        <v>1346</v>
      </c>
      <c r="E508" s="75" t="s">
        <v>47</v>
      </c>
      <c r="F508" s="73" t="s">
        <v>28</v>
      </c>
      <c r="G508" s="97"/>
      <c r="H508" s="97"/>
      <c r="I508" s="97"/>
      <c r="J508" s="97"/>
      <c r="K508" s="97">
        <v>0.54800000000000004</v>
      </c>
      <c r="L508" s="97">
        <v>0.54800000000000004</v>
      </c>
      <c r="M508" s="97">
        <v>0.54800000000000004</v>
      </c>
      <c r="N508" s="97">
        <v>0.54800000000000004</v>
      </c>
      <c r="O508" s="97">
        <v>0.54800000000000004</v>
      </c>
      <c r="P508" s="97">
        <v>0.54800000000000004</v>
      </c>
      <c r="Q508" s="28" t="s">
        <v>1318</v>
      </c>
      <c r="R508" s="28" t="s">
        <v>1318</v>
      </c>
    </row>
    <row r="509" spans="1:18" s="21" customFormat="1" ht="13.2" x14ac:dyDescent="0.25">
      <c r="A509" s="75" t="s">
        <v>1309</v>
      </c>
      <c r="B509" s="74" t="s">
        <v>1424</v>
      </c>
      <c r="C509" s="26" t="s">
        <v>1440</v>
      </c>
      <c r="D509" s="75" t="s">
        <v>1436</v>
      </c>
      <c r="E509" s="75" t="s">
        <v>47</v>
      </c>
      <c r="F509" s="156" t="s">
        <v>31</v>
      </c>
      <c r="G509" s="97"/>
      <c r="H509" s="97"/>
      <c r="I509" s="97"/>
      <c r="J509" s="97">
        <v>2.0819999999999999</v>
      </c>
      <c r="K509" s="97">
        <v>2.0819999999999999</v>
      </c>
      <c r="L509" s="97">
        <v>2.0819999999999999</v>
      </c>
      <c r="M509" s="97">
        <v>2.0819999999999999</v>
      </c>
      <c r="N509" s="97">
        <v>2.0819999999999999</v>
      </c>
      <c r="O509" s="97">
        <v>2.0819999999999999</v>
      </c>
      <c r="P509" s="97">
        <v>2.0819999999999999</v>
      </c>
      <c r="Q509" s="73" t="s">
        <v>83</v>
      </c>
      <c r="R509" s="28" t="s">
        <v>1318</v>
      </c>
    </row>
    <row r="510" spans="1:18" s="21" customFormat="1" ht="13.2" x14ac:dyDescent="0.25">
      <c r="A510" s="75" t="s">
        <v>1310</v>
      </c>
      <c r="B510" s="74" t="s">
        <v>1425</v>
      </c>
      <c r="C510" s="26" t="s">
        <v>1022</v>
      </c>
      <c r="D510" s="75" t="s">
        <v>1437</v>
      </c>
      <c r="E510" s="75" t="s">
        <v>86</v>
      </c>
      <c r="F510" s="73" t="s">
        <v>28</v>
      </c>
      <c r="G510" s="97"/>
      <c r="H510" s="97">
        <v>1.44</v>
      </c>
      <c r="I510" s="97">
        <v>1.44</v>
      </c>
      <c r="J510" s="97">
        <v>1.44</v>
      </c>
      <c r="K510" s="97">
        <v>1.44</v>
      </c>
      <c r="L510" s="97">
        <v>1.44</v>
      </c>
      <c r="M510" s="97">
        <v>1.44</v>
      </c>
      <c r="N510" s="97">
        <v>1.44</v>
      </c>
      <c r="O510" s="97">
        <v>1.44</v>
      </c>
      <c r="P510" s="97">
        <v>1.44</v>
      </c>
      <c r="Q510" s="73" t="s">
        <v>83</v>
      </c>
      <c r="R510" s="28" t="s">
        <v>1318</v>
      </c>
    </row>
    <row r="511" spans="1:18" s="21" customFormat="1" ht="13.2" x14ac:dyDescent="0.25">
      <c r="A511" s="75" t="s">
        <v>1311</v>
      </c>
      <c r="B511" s="74" t="s">
        <v>1426</v>
      </c>
      <c r="C511" s="26" t="s">
        <v>1022</v>
      </c>
      <c r="D511" s="75" t="s">
        <v>1438</v>
      </c>
      <c r="E511" s="75" t="s">
        <v>86</v>
      </c>
      <c r="F511" s="73" t="s">
        <v>28</v>
      </c>
      <c r="G511" s="97"/>
      <c r="H511" s="97"/>
      <c r="I511" s="97">
        <v>0.93600000000000005</v>
      </c>
      <c r="J511" s="97">
        <v>0.93600000000000005</v>
      </c>
      <c r="K511" s="97">
        <v>0.93600000000000005</v>
      </c>
      <c r="L511" s="97">
        <v>0.93600000000000005</v>
      </c>
      <c r="M511" s="97">
        <v>0.93600000000000005</v>
      </c>
      <c r="N511" s="97">
        <v>0.93600000000000005</v>
      </c>
      <c r="O511" s="97">
        <v>0.93600000000000005</v>
      </c>
      <c r="P511" s="97">
        <v>0.93600000000000005</v>
      </c>
      <c r="Q511" s="73" t="s">
        <v>83</v>
      </c>
      <c r="R511" s="28" t="s">
        <v>1318</v>
      </c>
    </row>
    <row r="512" spans="1:18" s="21" customFormat="1" ht="13.2" x14ac:dyDescent="0.25">
      <c r="A512" s="75" t="s">
        <v>1429</v>
      </c>
      <c r="B512" s="74" t="s">
        <v>1427</v>
      </c>
      <c r="C512" s="26" t="s">
        <v>1022</v>
      </c>
      <c r="D512" s="75" t="s">
        <v>1439</v>
      </c>
      <c r="E512" s="75" t="s">
        <v>86</v>
      </c>
      <c r="F512" s="73" t="s">
        <v>28</v>
      </c>
      <c r="G512" s="97"/>
      <c r="H512" s="97"/>
      <c r="I512" s="97"/>
      <c r="J512" s="97">
        <v>1.542</v>
      </c>
      <c r="K512" s="97">
        <v>1.542</v>
      </c>
      <c r="L512" s="97">
        <v>1.542</v>
      </c>
      <c r="M512" s="97">
        <v>1.542</v>
      </c>
      <c r="N512" s="97">
        <v>1.542</v>
      </c>
      <c r="O512" s="97">
        <v>1.542</v>
      </c>
      <c r="P512" s="97">
        <v>1.542</v>
      </c>
      <c r="Q512" s="73" t="s">
        <v>83</v>
      </c>
      <c r="R512" s="28" t="s">
        <v>1318</v>
      </c>
    </row>
    <row r="513" spans="1:18" s="21" customFormat="1" ht="112.2" x14ac:dyDescent="0.25">
      <c r="A513" s="75" t="s">
        <v>1430</v>
      </c>
      <c r="B513" s="107" t="s">
        <v>1428</v>
      </c>
      <c r="C513" s="26" t="s">
        <v>1008</v>
      </c>
      <c r="D513" s="75" t="s">
        <v>1423</v>
      </c>
      <c r="E513" s="75" t="s">
        <v>47</v>
      </c>
      <c r="F513" s="156" t="s">
        <v>31</v>
      </c>
      <c r="G513" s="97"/>
      <c r="H513" s="97"/>
      <c r="I513" s="97"/>
      <c r="J513" s="97"/>
      <c r="K513" s="97"/>
      <c r="L513" s="97">
        <v>1</v>
      </c>
      <c r="M513" s="97">
        <v>1</v>
      </c>
      <c r="N513" s="97">
        <v>1</v>
      </c>
      <c r="O513" s="97">
        <v>1</v>
      </c>
      <c r="P513" s="97">
        <v>1</v>
      </c>
      <c r="Q513" s="28" t="s">
        <v>1061</v>
      </c>
      <c r="R513" s="28" t="s">
        <v>1318</v>
      </c>
    </row>
    <row r="514" spans="1:18" s="21" customFormat="1" ht="13.2" x14ac:dyDescent="0.25">
      <c r="A514" s="75" t="s">
        <v>1431</v>
      </c>
      <c r="B514" s="74" t="s">
        <v>1502</v>
      </c>
      <c r="C514" s="26" t="s">
        <v>1571</v>
      </c>
      <c r="D514" s="75" t="s">
        <v>1503</v>
      </c>
      <c r="E514" s="75" t="s">
        <v>47</v>
      </c>
      <c r="F514" s="73" t="s">
        <v>28</v>
      </c>
      <c r="G514" s="97"/>
      <c r="H514" s="97">
        <v>1.4</v>
      </c>
      <c r="I514" s="97">
        <v>1.4</v>
      </c>
      <c r="J514" s="97">
        <v>1.4</v>
      </c>
      <c r="K514" s="97">
        <v>1.4</v>
      </c>
      <c r="L514" s="97">
        <v>1.4</v>
      </c>
      <c r="M514" s="97">
        <v>1.4</v>
      </c>
      <c r="N514" s="97">
        <v>1.4</v>
      </c>
      <c r="O514" s="97">
        <v>1.4</v>
      </c>
      <c r="P514" s="97">
        <v>1.4</v>
      </c>
      <c r="Q514" s="28" t="s">
        <v>1061</v>
      </c>
      <c r="R514" s="28" t="s">
        <v>1061</v>
      </c>
    </row>
    <row r="515" spans="1:18" s="21" customFormat="1" ht="13.2" x14ac:dyDescent="0.25">
      <c r="A515" s="75" t="s">
        <v>1432</v>
      </c>
      <c r="B515" s="74" t="s">
        <v>1502</v>
      </c>
      <c r="C515" s="26" t="s">
        <v>1572</v>
      </c>
      <c r="D515" s="75" t="s">
        <v>1504</v>
      </c>
      <c r="E515" s="75" t="s">
        <v>47</v>
      </c>
      <c r="F515" s="156" t="s">
        <v>31</v>
      </c>
      <c r="G515" s="97">
        <v>0.3</v>
      </c>
      <c r="H515" s="97">
        <v>0.3</v>
      </c>
      <c r="I515" s="97">
        <v>0.3</v>
      </c>
      <c r="J515" s="97">
        <v>0.3</v>
      </c>
      <c r="K515" s="97">
        <v>0.3</v>
      </c>
      <c r="L515" s="97">
        <v>0.3</v>
      </c>
      <c r="M515" s="97">
        <v>0.3</v>
      </c>
      <c r="N515" s="97">
        <v>0.3</v>
      </c>
      <c r="O515" s="97">
        <v>0.3</v>
      </c>
      <c r="P515" s="97">
        <v>0.3</v>
      </c>
      <c r="Q515" s="28" t="s">
        <v>1061</v>
      </c>
      <c r="R515" s="28" t="s">
        <v>1061</v>
      </c>
    </row>
    <row r="516" spans="1:18" s="21" customFormat="1" ht="13.2" x14ac:dyDescent="0.25">
      <c r="A516" s="75" t="s">
        <v>1433</v>
      </c>
      <c r="B516" s="74" t="s">
        <v>1502</v>
      </c>
      <c r="C516" s="26" t="s">
        <v>1572</v>
      </c>
      <c r="D516" s="75" t="s">
        <v>1505</v>
      </c>
      <c r="E516" s="75" t="s">
        <v>47</v>
      </c>
      <c r="F516" s="156" t="s">
        <v>31</v>
      </c>
      <c r="G516" s="97"/>
      <c r="H516" s="97">
        <v>0.8</v>
      </c>
      <c r="I516" s="97">
        <v>0.8</v>
      </c>
      <c r="J516" s="97">
        <v>0.8</v>
      </c>
      <c r="K516" s="97">
        <v>0.8</v>
      </c>
      <c r="L516" s="97">
        <v>0.8</v>
      </c>
      <c r="M516" s="97">
        <v>0.8</v>
      </c>
      <c r="N516" s="97">
        <v>0.8</v>
      </c>
      <c r="O516" s="97">
        <v>0.8</v>
      </c>
      <c r="P516" s="97">
        <v>0.8</v>
      </c>
      <c r="Q516" s="28" t="s">
        <v>1061</v>
      </c>
      <c r="R516" s="28" t="s">
        <v>1061</v>
      </c>
    </row>
    <row r="517" spans="1:18" s="21" customFormat="1" ht="13.2" x14ac:dyDescent="0.25">
      <c r="A517" s="75" t="s">
        <v>1434</v>
      </c>
      <c r="B517" s="74" t="s">
        <v>1502</v>
      </c>
      <c r="C517" s="26" t="s">
        <v>1572</v>
      </c>
      <c r="D517" s="75" t="s">
        <v>1506</v>
      </c>
      <c r="E517" s="75" t="s">
        <v>47</v>
      </c>
      <c r="F517" s="156" t="s">
        <v>31</v>
      </c>
      <c r="G517" s="97"/>
      <c r="H517" s="97">
        <v>0.2</v>
      </c>
      <c r="I517" s="97">
        <v>0.2</v>
      </c>
      <c r="J517" s="97">
        <v>0.2</v>
      </c>
      <c r="K517" s="97">
        <v>0.2</v>
      </c>
      <c r="L517" s="97">
        <v>0.2</v>
      </c>
      <c r="M517" s="97">
        <v>0.2</v>
      </c>
      <c r="N517" s="97">
        <v>0.2</v>
      </c>
      <c r="O517" s="97">
        <v>0.2</v>
      </c>
      <c r="P517" s="97">
        <v>0.2</v>
      </c>
      <c r="Q517" s="28" t="s">
        <v>1061</v>
      </c>
      <c r="R517" s="28" t="s">
        <v>1061</v>
      </c>
    </row>
    <row r="518" spans="1:18" s="21" customFormat="1" ht="13.2" x14ac:dyDescent="0.25">
      <c r="A518" s="75" t="s">
        <v>1435</v>
      </c>
      <c r="B518" s="74" t="s">
        <v>1502</v>
      </c>
      <c r="C518" s="26" t="s">
        <v>1572</v>
      </c>
      <c r="D518" s="75" t="s">
        <v>1507</v>
      </c>
      <c r="E518" s="75" t="s">
        <v>47</v>
      </c>
      <c r="F518" s="156" t="s">
        <v>31</v>
      </c>
      <c r="G518" s="97"/>
      <c r="H518" s="97"/>
      <c r="I518" s="97">
        <v>0.1</v>
      </c>
      <c r="J518" s="97">
        <v>0.1</v>
      </c>
      <c r="K518" s="97">
        <v>0.1</v>
      </c>
      <c r="L518" s="97">
        <v>0.1</v>
      </c>
      <c r="M518" s="97">
        <v>0.1</v>
      </c>
      <c r="N518" s="97">
        <v>0.1</v>
      </c>
      <c r="O518" s="97">
        <v>0.1</v>
      </c>
      <c r="P518" s="97">
        <v>0.1</v>
      </c>
      <c r="Q518" s="28" t="s">
        <v>1061</v>
      </c>
      <c r="R518" s="28" t="s">
        <v>1061</v>
      </c>
    </row>
    <row r="519" spans="1:18" s="21" customFormat="1" ht="26.4" x14ac:dyDescent="0.25">
      <c r="A519" s="75" t="s">
        <v>1535</v>
      </c>
      <c r="B519" s="74" t="s">
        <v>1502</v>
      </c>
      <c r="C519" s="26" t="s">
        <v>1573</v>
      </c>
      <c r="D519" s="75" t="s">
        <v>1508</v>
      </c>
      <c r="E519" s="75" t="s">
        <v>47</v>
      </c>
      <c r="F519" s="156" t="s">
        <v>31</v>
      </c>
      <c r="G519" s="97"/>
      <c r="H519" s="97"/>
      <c r="I519" s="97"/>
      <c r="J519" s="97"/>
      <c r="K519" s="97">
        <v>2.7</v>
      </c>
      <c r="L519" s="97">
        <v>2.7</v>
      </c>
      <c r="M519" s="97">
        <v>2.7</v>
      </c>
      <c r="N519" s="97">
        <v>2.7</v>
      </c>
      <c r="O519" s="97">
        <v>2.7</v>
      </c>
      <c r="P519" s="97">
        <v>2.7</v>
      </c>
      <c r="Q519" s="28" t="s">
        <v>1061</v>
      </c>
      <c r="R519" s="28" t="s">
        <v>1061</v>
      </c>
    </row>
    <row r="520" spans="1:18" s="21" customFormat="1" ht="26.4" x14ac:dyDescent="0.25">
      <c r="A520" s="75" t="s">
        <v>1536</v>
      </c>
      <c r="B520" s="74" t="s">
        <v>1502</v>
      </c>
      <c r="C520" s="26" t="s">
        <v>1573</v>
      </c>
      <c r="D520" s="75" t="s">
        <v>1509</v>
      </c>
      <c r="E520" s="75" t="s">
        <v>47</v>
      </c>
      <c r="F520" s="156" t="s">
        <v>31</v>
      </c>
      <c r="G520" s="97"/>
      <c r="H520" s="97"/>
      <c r="I520" s="97"/>
      <c r="J520" s="97"/>
      <c r="K520" s="97"/>
      <c r="L520" s="97">
        <v>2.7</v>
      </c>
      <c r="M520" s="97">
        <v>2.7</v>
      </c>
      <c r="N520" s="97">
        <v>2.7</v>
      </c>
      <c r="O520" s="97">
        <v>2.7</v>
      </c>
      <c r="P520" s="97">
        <v>2.7</v>
      </c>
      <c r="Q520" s="28" t="s">
        <v>1061</v>
      </c>
      <c r="R520" s="28" t="s">
        <v>1061</v>
      </c>
    </row>
    <row r="521" spans="1:18" s="21" customFormat="1" ht="13.2" x14ac:dyDescent="0.25">
      <c r="A521" s="75" t="s">
        <v>1537</v>
      </c>
      <c r="B521" s="74" t="s">
        <v>1501</v>
      </c>
      <c r="C521" s="26" t="s">
        <v>1574</v>
      </c>
      <c r="D521" s="75" t="s">
        <v>1510</v>
      </c>
      <c r="E521" s="75" t="s">
        <v>47</v>
      </c>
      <c r="F521" s="156" t="s">
        <v>31</v>
      </c>
      <c r="G521" s="97">
        <v>0.12</v>
      </c>
      <c r="H521" s="97">
        <v>0.12</v>
      </c>
      <c r="I521" s="97">
        <v>0.12</v>
      </c>
      <c r="J521" s="97">
        <v>0.12</v>
      </c>
      <c r="K521" s="97">
        <v>0.12</v>
      </c>
      <c r="L521" s="97">
        <v>0.12</v>
      </c>
      <c r="M521" s="97">
        <v>0.12</v>
      </c>
      <c r="N521" s="97">
        <v>0.12</v>
      </c>
      <c r="O521" s="97">
        <v>0.12</v>
      </c>
      <c r="P521" s="97">
        <v>0.12</v>
      </c>
      <c r="Q521" s="28" t="s">
        <v>1061</v>
      </c>
      <c r="R521" s="28" t="s">
        <v>1061</v>
      </c>
    </row>
    <row r="522" spans="1:18" s="21" customFormat="1" ht="13.2" x14ac:dyDescent="0.25">
      <c r="A522" s="75" t="s">
        <v>1538</v>
      </c>
      <c r="B522" s="74" t="s">
        <v>1501</v>
      </c>
      <c r="C522" s="26" t="s">
        <v>1574</v>
      </c>
      <c r="D522" s="75" t="s">
        <v>1511</v>
      </c>
      <c r="E522" s="75" t="s">
        <v>47</v>
      </c>
      <c r="F522" s="156" t="s">
        <v>31</v>
      </c>
      <c r="G522" s="97">
        <v>0.08</v>
      </c>
      <c r="H522" s="97">
        <v>0.08</v>
      </c>
      <c r="I522" s="97">
        <v>0.08</v>
      </c>
      <c r="J522" s="97">
        <v>0.08</v>
      </c>
      <c r="K522" s="97">
        <v>0.08</v>
      </c>
      <c r="L522" s="97">
        <v>0.08</v>
      </c>
      <c r="M522" s="97">
        <v>0.08</v>
      </c>
      <c r="N522" s="97">
        <v>0.08</v>
      </c>
      <c r="O522" s="97">
        <v>0.08</v>
      </c>
      <c r="P522" s="97">
        <v>0.08</v>
      </c>
      <c r="Q522" s="28" t="s">
        <v>1061</v>
      </c>
      <c r="R522" s="28" t="s">
        <v>1061</v>
      </c>
    </row>
    <row r="523" spans="1:18" s="21" customFormat="1" ht="13.2" x14ac:dyDescent="0.25">
      <c r="A523" s="75" t="s">
        <v>1539</v>
      </c>
      <c r="B523" s="74" t="s">
        <v>1570</v>
      </c>
      <c r="C523" s="26" t="s">
        <v>1574</v>
      </c>
      <c r="D523" s="75" t="s">
        <v>1512</v>
      </c>
      <c r="E523" s="75" t="s">
        <v>47</v>
      </c>
      <c r="F523" s="156" t="s">
        <v>31</v>
      </c>
      <c r="G523" s="97"/>
      <c r="H523" s="97"/>
      <c r="I523" s="97">
        <v>1.1000000000000001</v>
      </c>
      <c r="J523" s="97">
        <v>1.1000000000000001</v>
      </c>
      <c r="K523" s="97">
        <v>1.1000000000000001</v>
      </c>
      <c r="L523" s="97">
        <v>1.1000000000000001</v>
      </c>
      <c r="M523" s="97">
        <v>1.1000000000000001</v>
      </c>
      <c r="N523" s="97">
        <v>1.1000000000000001</v>
      </c>
      <c r="O523" s="97">
        <v>1.1000000000000001</v>
      </c>
      <c r="P523" s="97">
        <v>1.1000000000000001</v>
      </c>
      <c r="Q523" s="28" t="s">
        <v>1061</v>
      </c>
      <c r="R523" s="28" t="s">
        <v>1061</v>
      </c>
    </row>
    <row r="524" spans="1:18" s="21" customFormat="1" ht="13.2" x14ac:dyDescent="0.25">
      <c r="A524" s="75" t="s">
        <v>1540</v>
      </c>
      <c r="B524" s="74" t="s">
        <v>1570</v>
      </c>
      <c r="C524" s="26" t="s">
        <v>1574</v>
      </c>
      <c r="D524" s="75" t="s">
        <v>1513</v>
      </c>
      <c r="E524" s="75" t="s">
        <v>47</v>
      </c>
      <c r="F524" s="156" t="s">
        <v>31</v>
      </c>
      <c r="G524" s="97"/>
      <c r="H524" s="97"/>
      <c r="I524" s="97">
        <v>1.1000000000000001</v>
      </c>
      <c r="J524" s="97">
        <v>1.1000000000000001</v>
      </c>
      <c r="K524" s="97">
        <v>1.1000000000000001</v>
      </c>
      <c r="L524" s="97">
        <v>1.1000000000000001</v>
      </c>
      <c r="M524" s="97">
        <v>1.1000000000000001</v>
      </c>
      <c r="N524" s="97">
        <v>1.1000000000000001</v>
      </c>
      <c r="O524" s="97">
        <v>1.1000000000000001</v>
      </c>
      <c r="P524" s="97">
        <v>1.1000000000000001</v>
      </c>
      <c r="Q524" s="28" t="s">
        <v>1061</v>
      </c>
      <c r="R524" s="28" t="s">
        <v>1061</v>
      </c>
    </row>
    <row r="525" spans="1:18" s="21" customFormat="1" ht="13.2" x14ac:dyDescent="0.25">
      <c r="A525" s="75" t="s">
        <v>1541</v>
      </c>
      <c r="B525" s="74" t="s">
        <v>1570</v>
      </c>
      <c r="C525" s="26" t="s">
        <v>1574</v>
      </c>
      <c r="D525" s="75" t="s">
        <v>1514</v>
      </c>
      <c r="E525" s="75" t="s">
        <v>47</v>
      </c>
      <c r="F525" s="156" t="s">
        <v>31</v>
      </c>
      <c r="G525" s="97"/>
      <c r="H525" s="97"/>
      <c r="I525" s="97"/>
      <c r="J525" s="97">
        <v>0.6</v>
      </c>
      <c r="K525" s="97">
        <v>0.6</v>
      </c>
      <c r="L525" s="97">
        <v>0.6</v>
      </c>
      <c r="M525" s="97">
        <v>0.6</v>
      </c>
      <c r="N525" s="97">
        <v>0.6</v>
      </c>
      <c r="O525" s="97">
        <v>0.6</v>
      </c>
      <c r="P525" s="97">
        <v>0.6</v>
      </c>
      <c r="Q525" s="28" t="s">
        <v>1061</v>
      </c>
      <c r="R525" s="28" t="s">
        <v>1061</v>
      </c>
    </row>
    <row r="526" spans="1:18" s="21" customFormat="1" ht="13.2" x14ac:dyDescent="0.25">
      <c r="A526" s="75" t="s">
        <v>1542</v>
      </c>
      <c r="B526" s="74" t="s">
        <v>1570</v>
      </c>
      <c r="C526" s="26" t="s">
        <v>1574</v>
      </c>
      <c r="D526" s="75" t="s">
        <v>1515</v>
      </c>
      <c r="E526" s="75" t="s">
        <v>47</v>
      </c>
      <c r="F526" s="156" t="s">
        <v>31</v>
      </c>
      <c r="G526" s="97"/>
      <c r="H526" s="97"/>
      <c r="I526" s="97"/>
      <c r="J526" s="97">
        <v>0.6</v>
      </c>
      <c r="K526" s="97">
        <v>0.6</v>
      </c>
      <c r="L526" s="97">
        <v>0.6</v>
      </c>
      <c r="M526" s="97">
        <v>0.6</v>
      </c>
      <c r="N526" s="97">
        <v>0.6</v>
      </c>
      <c r="O526" s="97">
        <v>0.6</v>
      </c>
      <c r="P526" s="97">
        <v>0.6</v>
      </c>
      <c r="Q526" s="28" t="s">
        <v>1061</v>
      </c>
      <c r="R526" s="28" t="s">
        <v>1061</v>
      </c>
    </row>
    <row r="527" spans="1:18" s="21" customFormat="1" ht="13.2" x14ac:dyDescent="0.25">
      <c r="A527" s="75" t="s">
        <v>1543</v>
      </c>
      <c r="B527" s="74" t="s">
        <v>1570</v>
      </c>
      <c r="C527" s="26" t="s">
        <v>1574</v>
      </c>
      <c r="D527" s="75" t="s">
        <v>1516</v>
      </c>
      <c r="E527" s="75" t="s">
        <v>47</v>
      </c>
      <c r="F527" s="73" t="s">
        <v>31</v>
      </c>
      <c r="G527" s="97"/>
      <c r="H527" s="97">
        <v>0.3</v>
      </c>
      <c r="I527" s="97">
        <v>0.3</v>
      </c>
      <c r="J527" s="97">
        <v>0.3</v>
      </c>
      <c r="K527" s="97">
        <v>0.3</v>
      </c>
      <c r="L527" s="97">
        <v>0.3</v>
      </c>
      <c r="M527" s="97">
        <v>0.3</v>
      </c>
      <c r="N527" s="97">
        <v>0.3</v>
      </c>
      <c r="O527" s="97">
        <v>0.3</v>
      </c>
      <c r="P527" s="97">
        <v>0.3</v>
      </c>
      <c r="Q527" s="28" t="s">
        <v>1061</v>
      </c>
      <c r="R527" s="28" t="s">
        <v>1061</v>
      </c>
    </row>
    <row r="528" spans="1:18" s="21" customFormat="1" ht="13.2" x14ac:dyDescent="0.25">
      <c r="A528" s="75" t="s">
        <v>1544</v>
      </c>
      <c r="B528" s="74" t="s">
        <v>1570</v>
      </c>
      <c r="C528" s="26" t="s">
        <v>1574</v>
      </c>
      <c r="D528" s="75" t="s">
        <v>1517</v>
      </c>
      <c r="E528" s="75" t="s">
        <v>47</v>
      </c>
      <c r="F528" s="73" t="s">
        <v>31</v>
      </c>
      <c r="G528" s="97"/>
      <c r="H528" s="97"/>
      <c r="I528" s="97">
        <v>0.3</v>
      </c>
      <c r="J528" s="97">
        <v>0.3</v>
      </c>
      <c r="K528" s="97">
        <v>0.3</v>
      </c>
      <c r="L528" s="97">
        <v>0.3</v>
      </c>
      <c r="M528" s="97">
        <v>0.3</v>
      </c>
      <c r="N528" s="97">
        <v>0.3</v>
      </c>
      <c r="O528" s="97">
        <v>0.3</v>
      </c>
      <c r="P528" s="97">
        <v>0.3</v>
      </c>
      <c r="Q528" s="28" t="s">
        <v>1061</v>
      </c>
      <c r="R528" s="28" t="s">
        <v>1061</v>
      </c>
    </row>
    <row r="529" spans="1:18" s="21" customFormat="1" ht="39.6" x14ac:dyDescent="0.25">
      <c r="A529" s="75" t="s">
        <v>1545</v>
      </c>
      <c r="B529" s="74" t="s">
        <v>1570</v>
      </c>
      <c r="C529" s="26" t="s">
        <v>1575</v>
      </c>
      <c r="D529" s="75" t="s">
        <v>1518</v>
      </c>
      <c r="E529" s="75" t="s">
        <v>47</v>
      </c>
      <c r="F529" s="156" t="s">
        <v>31</v>
      </c>
      <c r="G529" s="97"/>
      <c r="H529" s="97"/>
      <c r="I529" s="97">
        <v>0.6</v>
      </c>
      <c r="J529" s="97">
        <v>0.6</v>
      </c>
      <c r="K529" s="97">
        <v>0.6</v>
      </c>
      <c r="L529" s="97">
        <v>0.6</v>
      </c>
      <c r="M529" s="97">
        <v>0.6</v>
      </c>
      <c r="N529" s="97">
        <v>0.6</v>
      </c>
      <c r="O529" s="97">
        <v>0.6</v>
      </c>
      <c r="P529" s="97">
        <v>0.6</v>
      </c>
      <c r="Q529" s="28" t="s">
        <v>1061</v>
      </c>
      <c r="R529" s="28" t="s">
        <v>1061</v>
      </c>
    </row>
    <row r="530" spans="1:18" s="21" customFormat="1" ht="39.6" x14ac:dyDescent="0.25">
      <c r="A530" s="75" t="s">
        <v>1546</v>
      </c>
      <c r="B530" s="74" t="s">
        <v>1570</v>
      </c>
      <c r="C530" s="26" t="s">
        <v>1575</v>
      </c>
      <c r="D530" s="75" t="s">
        <v>1519</v>
      </c>
      <c r="E530" s="75" t="s">
        <v>47</v>
      </c>
      <c r="F530" s="156" t="s">
        <v>31</v>
      </c>
      <c r="G530" s="97"/>
      <c r="H530" s="97"/>
      <c r="I530" s="97"/>
      <c r="J530" s="97">
        <v>0.5</v>
      </c>
      <c r="K530" s="97">
        <v>0.5</v>
      </c>
      <c r="L530" s="97">
        <v>0.5</v>
      </c>
      <c r="M530" s="97">
        <v>0.5</v>
      </c>
      <c r="N530" s="97">
        <v>0.5</v>
      </c>
      <c r="O530" s="97">
        <v>0.5</v>
      </c>
      <c r="P530" s="97">
        <v>0.5</v>
      </c>
      <c r="Q530" s="28" t="s">
        <v>1061</v>
      </c>
      <c r="R530" s="28" t="s">
        <v>1061</v>
      </c>
    </row>
    <row r="531" spans="1:18" s="21" customFormat="1" ht="39.6" x14ac:dyDescent="0.25">
      <c r="A531" s="75" t="s">
        <v>1547</v>
      </c>
      <c r="B531" s="74" t="s">
        <v>1570</v>
      </c>
      <c r="C531" s="26" t="s">
        <v>1575</v>
      </c>
      <c r="D531" s="75" t="s">
        <v>1520</v>
      </c>
      <c r="E531" s="75" t="s">
        <v>47</v>
      </c>
      <c r="F531" s="73" t="s">
        <v>31</v>
      </c>
      <c r="G531" s="97"/>
      <c r="H531" s="97"/>
      <c r="I531" s="97"/>
      <c r="J531" s="97">
        <v>0.2</v>
      </c>
      <c r="K531" s="97">
        <v>0.2</v>
      </c>
      <c r="L531" s="97">
        <v>0.2</v>
      </c>
      <c r="M531" s="97">
        <v>0.2</v>
      </c>
      <c r="N531" s="97">
        <v>0.2</v>
      </c>
      <c r="O531" s="97">
        <v>0.2</v>
      </c>
      <c r="P531" s="97">
        <v>0.2</v>
      </c>
      <c r="Q531" s="28" t="s">
        <v>1061</v>
      </c>
      <c r="R531" s="28" t="s">
        <v>1061</v>
      </c>
    </row>
    <row r="532" spans="1:18" s="21" customFormat="1" ht="39.6" x14ac:dyDescent="0.25">
      <c r="A532" s="75" t="s">
        <v>1548</v>
      </c>
      <c r="B532" s="74" t="s">
        <v>1570</v>
      </c>
      <c r="C532" s="26" t="s">
        <v>1575</v>
      </c>
      <c r="D532" s="75" t="s">
        <v>1521</v>
      </c>
      <c r="E532" s="75" t="s">
        <v>47</v>
      </c>
      <c r="F532" s="73" t="s">
        <v>31</v>
      </c>
      <c r="G532" s="97"/>
      <c r="H532" s="97"/>
      <c r="I532" s="97"/>
      <c r="J532" s="97">
        <v>0.6</v>
      </c>
      <c r="K532" s="97">
        <v>0.6</v>
      </c>
      <c r="L532" s="97">
        <v>0.6</v>
      </c>
      <c r="M532" s="97">
        <v>0.6</v>
      </c>
      <c r="N532" s="97">
        <v>0.6</v>
      </c>
      <c r="O532" s="97">
        <v>0.6</v>
      </c>
      <c r="P532" s="97">
        <v>0.6</v>
      </c>
      <c r="Q532" s="28" t="s">
        <v>1061</v>
      </c>
      <c r="R532" s="28" t="s">
        <v>1061</v>
      </c>
    </row>
    <row r="533" spans="1:18" s="21" customFormat="1" ht="39.6" x14ac:dyDescent="0.25">
      <c r="A533" s="75" t="s">
        <v>1549</v>
      </c>
      <c r="B533" s="74" t="s">
        <v>1570</v>
      </c>
      <c r="C533" s="26" t="s">
        <v>1575</v>
      </c>
      <c r="D533" s="75" t="s">
        <v>1522</v>
      </c>
      <c r="E533" s="75" t="s">
        <v>47</v>
      </c>
      <c r="F533" s="73" t="s">
        <v>31</v>
      </c>
      <c r="G533" s="97"/>
      <c r="H533" s="97"/>
      <c r="I533" s="97"/>
      <c r="J533" s="97">
        <v>0.2</v>
      </c>
      <c r="K533" s="97">
        <v>0.2</v>
      </c>
      <c r="L533" s="97">
        <v>0.2</v>
      </c>
      <c r="M533" s="97">
        <v>0.2</v>
      </c>
      <c r="N533" s="97">
        <v>0.2</v>
      </c>
      <c r="O533" s="97">
        <v>0.2</v>
      </c>
      <c r="P533" s="97">
        <v>0.2</v>
      </c>
      <c r="Q533" s="28" t="s">
        <v>1061</v>
      </c>
      <c r="R533" s="28" t="s">
        <v>1061</v>
      </c>
    </row>
    <row r="534" spans="1:18" s="21" customFormat="1" ht="39.6" x14ac:dyDescent="0.25">
      <c r="A534" s="75" t="s">
        <v>1550</v>
      </c>
      <c r="B534" s="74" t="s">
        <v>1570</v>
      </c>
      <c r="C534" s="26" t="s">
        <v>1575</v>
      </c>
      <c r="D534" s="75" t="s">
        <v>1523</v>
      </c>
      <c r="E534" s="75" t="s">
        <v>47</v>
      </c>
      <c r="F534" s="73" t="s">
        <v>31</v>
      </c>
      <c r="G534" s="97"/>
      <c r="H534" s="97"/>
      <c r="I534" s="97"/>
      <c r="J534" s="97">
        <v>0.4</v>
      </c>
      <c r="K534" s="97">
        <v>0.4</v>
      </c>
      <c r="L534" s="97">
        <v>0.4</v>
      </c>
      <c r="M534" s="97">
        <v>0.4</v>
      </c>
      <c r="N534" s="97">
        <v>0.4</v>
      </c>
      <c r="O534" s="97">
        <v>0.4</v>
      </c>
      <c r="P534" s="97">
        <v>0.4</v>
      </c>
      <c r="Q534" s="28" t="s">
        <v>1061</v>
      </c>
      <c r="R534" s="28" t="s">
        <v>1061</v>
      </c>
    </row>
    <row r="535" spans="1:18" s="21" customFormat="1" ht="39.6" x14ac:dyDescent="0.25">
      <c r="A535" s="75" t="s">
        <v>1551</v>
      </c>
      <c r="B535" s="74" t="s">
        <v>1570</v>
      </c>
      <c r="C535" s="26" t="s">
        <v>1575</v>
      </c>
      <c r="D535" s="75" t="s">
        <v>1524</v>
      </c>
      <c r="E535" s="75" t="s">
        <v>47</v>
      </c>
      <c r="F535" s="73" t="s">
        <v>31</v>
      </c>
      <c r="G535" s="97"/>
      <c r="H535" s="97">
        <v>0.17</v>
      </c>
      <c r="I535" s="97">
        <v>0.17</v>
      </c>
      <c r="J535" s="97">
        <v>0.17</v>
      </c>
      <c r="K535" s="97">
        <v>0.17</v>
      </c>
      <c r="L535" s="97">
        <v>0.17</v>
      </c>
      <c r="M535" s="97">
        <v>0.17</v>
      </c>
      <c r="N535" s="97">
        <v>0.17</v>
      </c>
      <c r="O535" s="97">
        <v>0.17</v>
      </c>
      <c r="P535" s="97">
        <v>0.17</v>
      </c>
      <c r="Q535" s="28" t="s">
        <v>1061</v>
      </c>
      <c r="R535" s="28" t="s">
        <v>1061</v>
      </c>
    </row>
    <row r="536" spans="1:18" s="21" customFormat="1" ht="13.2" x14ac:dyDescent="0.25">
      <c r="A536" s="75" t="s">
        <v>1552</v>
      </c>
      <c r="B536" s="74" t="s">
        <v>1495</v>
      </c>
      <c r="C536" s="26" t="s">
        <v>1576</v>
      </c>
      <c r="D536" s="75" t="s">
        <v>1525</v>
      </c>
      <c r="E536" s="75" t="s">
        <v>86</v>
      </c>
      <c r="F536" s="73" t="s">
        <v>28</v>
      </c>
      <c r="G536" s="97"/>
      <c r="H536" s="97"/>
      <c r="I536" s="97"/>
      <c r="J536" s="97"/>
      <c r="K536" s="97"/>
      <c r="L536" s="97"/>
      <c r="M536" s="97"/>
      <c r="N536" s="97"/>
      <c r="O536" s="97">
        <v>1.1399999999999999</v>
      </c>
      <c r="P536" s="97">
        <v>1.1399999999999999</v>
      </c>
      <c r="Q536" s="28" t="s">
        <v>83</v>
      </c>
      <c r="R536" s="28" t="s">
        <v>1061</v>
      </c>
    </row>
    <row r="537" spans="1:18" s="21" customFormat="1" ht="13.2" x14ac:dyDescent="0.25">
      <c r="A537" s="75" t="s">
        <v>1553</v>
      </c>
      <c r="B537" s="74" t="s">
        <v>1495</v>
      </c>
      <c r="C537" s="26" t="s">
        <v>1576</v>
      </c>
      <c r="D537" s="75" t="s">
        <v>1526</v>
      </c>
      <c r="E537" s="75" t="s">
        <v>86</v>
      </c>
      <c r="F537" s="73" t="s">
        <v>28</v>
      </c>
      <c r="G537" s="97"/>
      <c r="H537" s="97"/>
      <c r="I537" s="97"/>
      <c r="J537" s="97"/>
      <c r="K537" s="97"/>
      <c r="L537" s="97"/>
      <c r="M537" s="97"/>
      <c r="N537" s="97"/>
      <c r="O537" s="97">
        <v>0.88</v>
      </c>
      <c r="P537" s="97">
        <v>0.88</v>
      </c>
      <c r="Q537" s="28" t="s">
        <v>83</v>
      </c>
      <c r="R537" s="28" t="s">
        <v>1061</v>
      </c>
    </row>
    <row r="538" spans="1:18" s="21" customFormat="1" ht="13.2" x14ac:dyDescent="0.25">
      <c r="A538" s="75" t="s">
        <v>1554</v>
      </c>
      <c r="B538" s="74" t="s">
        <v>1495</v>
      </c>
      <c r="C538" s="26" t="s">
        <v>1576</v>
      </c>
      <c r="D538" s="75" t="s">
        <v>1527</v>
      </c>
      <c r="E538" s="75" t="s">
        <v>86</v>
      </c>
      <c r="F538" s="73" t="s">
        <v>28</v>
      </c>
      <c r="G538" s="97"/>
      <c r="H538" s="97"/>
      <c r="I538" s="97"/>
      <c r="J538" s="97"/>
      <c r="K538" s="97">
        <v>1.46</v>
      </c>
      <c r="L538" s="97">
        <v>1.46</v>
      </c>
      <c r="M538" s="97">
        <v>1.46</v>
      </c>
      <c r="N538" s="97">
        <v>1.46</v>
      </c>
      <c r="O538" s="97">
        <v>1.46</v>
      </c>
      <c r="P538" s="97">
        <v>1.46</v>
      </c>
      <c r="Q538" s="28" t="s">
        <v>83</v>
      </c>
      <c r="R538" s="28" t="s">
        <v>1061</v>
      </c>
    </row>
    <row r="539" spans="1:18" s="21" customFormat="1" ht="13.2" x14ac:dyDescent="0.25">
      <c r="A539" s="75" t="s">
        <v>1555</v>
      </c>
      <c r="B539" s="74" t="s">
        <v>1495</v>
      </c>
      <c r="C539" s="26" t="s">
        <v>1576</v>
      </c>
      <c r="D539" s="75" t="s">
        <v>1528</v>
      </c>
      <c r="E539" s="75" t="s">
        <v>86</v>
      </c>
      <c r="F539" s="73" t="s">
        <v>28</v>
      </c>
      <c r="G539" s="97"/>
      <c r="H539" s="97"/>
      <c r="I539" s="97"/>
      <c r="J539" s="97"/>
      <c r="K539" s="97">
        <v>0.03</v>
      </c>
      <c r="L539" s="97">
        <v>0.03</v>
      </c>
      <c r="M539" s="97">
        <v>0.03</v>
      </c>
      <c r="N539" s="97">
        <v>0.03</v>
      </c>
      <c r="O539" s="97">
        <v>0.03</v>
      </c>
      <c r="P539" s="97">
        <v>0.03</v>
      </c>
      <c r="Q539" s="28" t="s">
        <v>83</v>
      </c>
      <c r="R539" s="28" t="s">
        <v>1061</v>
      </c>
    </row>
    <row r="540" spans="1:18" s="21" customFormat="1" ht="13.2" x14ac:dyDescent="0.25">
      <c r="A540" s="75" t="s">
        <v>1556</v>
      </c>
      <c r="B540" s="74" t="s">
        <v>1495</v>
      </c>
      <c r="C540" s="26" t="s">
        <v>1576</v>
      </c>
      <c r="D540" s="75" t="s">
        <v>1529</v>
      </c>
      <c r="E540" s="75" t="s">
        <v>86</v>
      </c>
      <c r="F540" s="73" t="s">
        <v>28</v>
      </c>
      <c r="G540" s="97">
        <v>0.01</v>
      </c>
      <c r="H540" s="97">
        <v>0.01</v>
      </c>
      <c r="I540" s="97">
        <v>0.01</v>
      </c>
      <c r="J540" s="97">
        <v>0.01</v>
      </c>
      <c r="K540" s="97">
        <v>0.01</v>
      </c>
      <c r="L540" s="97">
        <v>0.01</v>
      </c>
      <c r="M540" s="97">
        <v>0.01</v>
      </c>
      <c r="N540" s="97">
        <v>0.01</v>
      </c>
      <c r="O540" s="97">
        <v>0.01</v>
      </c>
      <c r="P540" s="97">
        <v>0.01</v>
      </c>
      <c r="Q540" s="28" t="s">
        <v>83</v>
      </c>
      <c r="R540" s="28" t="s">
        <v>1061</v>
      </c>
    </row>
    <row r="541" spans="1:18" s="21" customFormat="1" ht="13.2" x14ac:dyDescent="0.25">
      <c r="A541" s="75" t="s">
        <v>1557</v>
      </c>
      <c r="B541" s="74" t="s">
        <v>1495</v>
      </c>
      <c r="C541" s="26" t="s">
        <v>1576</v>
      </c>
      <c r="D541" s="75" t="s">
        <v>1530</v>
      </c>
      <c r="E541" s="75" t="s">
        <v>86</v>
      </c>
      <c r="F541" s="73" t="s">
        <v>28</v>
      </c>
      <c r="G541" s="97"/>
      <c r="H541" s="97"/>
      <c r="I541" s="97"/>
      <c r="J541" s="97"/>
      <c r="K541" s="97"/>
      <c r="L541" s="97"/>
      <c r="M541" s="97"/>
      <c r="N541" s="97"/>
      <c r="O541" s="97">
        <v>0.2</v>
      </c>
      <c r="P541" s="97">
        <v>0.2</v>
      </c>
      <c r="Q541" s="28" t="s">
        <v>83</v>
      </c>
      <c r="R541" s="28" t="s">
        <v>1061</v>
      </c>
    </row>
    <row r="542" spans="1:18" s="21" customFormat="1" ht="13.2" x14ac:dyDescent="0.25">
      <c r="A542" s="75" t="s">
        <v>1558</v>
      </c>
      <c r="B542" s="74" t="s">
        <v>1495</v>
      </c>
      <c r="C542" s="26" t="s">
        <v>1576</v>
      </c>
      <c r="D542" s="75" t="s">
        <v>1531</v>
      </c>
      <c r="E542" s="75" t="s">
        <v>86</v>
      </c>
      <c r="F542" s="73" t="s">
        <v>28</v>
      </c>
      <c r="G542" s="97">
        <v>0.38</v>
      </c>
      <c r="H542" s="97">
        <v>0.38</v>
      </c>
      <c r="I542" s="97">
        <v>0.38</v>
      </c>
      <c r="J542" s="97">
        <v>0.38</v>
      </c>
      <c r="K542" s="97">
        <v>0.38</v>
      </c>
      <c r="L542" s="97">
        <v>0.38</v>
      </c>
      <c r="M542" s="97">
        <v>0.38</v>
      </c>
      <c r="N542" s="97">
        <v>0.38</v>
      </c>
      <c r="O542" s="97">
        <v>0.38</v>
      </c>
      <c r="P542" s="97">
        <v>0.38</v>
      </c>
      <c r="Q542" s="28" t="s">
        <v>83</v>
      </c>
      <c r="R542" s="28" t="s">
        <v>1061</v>
      </c>
    </row>
    <row r="543" spans="1:18" s="21" customFormat="1" ht="13.2" x14ac:dyDescent="0.25">
      <c r="A543" s="75" t="s">
        <v>1559</v>
      </c>
      <c r="B543" s="74" t="s">
        <v>1495</v>
      </c>
      <c r="C543" s="26" t="s">
        <v>1576</v>
      </c>
      <c r="D543" s="75" t="s">
        <v>1532</v>
      </c>
      <c r="E543" s="75" t="s">
        <v>86</v>
      </c>
      <c r="F543" s="73" t="s">
        <v>28</v>
      </c>
      <c r="G543" s="97"/>
      <c r="H543" s="97"/>
      <c r="I543" s="97"/>
      <c r="J543" s="97"/>
      <c r="K543" s="97"/>
      <c r="L543" s="97"/>
      <c r="M543" s="97"/>
      <c r="N543" s="97"/>
      <c r="O543" s="97">
        <v>0.1</v>
      </c>
      <c r="P543" s="97">
        <v>0.1</v>
      </c>
      <c r="Q543" s="28" t="s">
        <v>83</v>
      </c>
      <c r="R543" s="28" t="s">
        <v>1061</v>
      </c>
    </row>
    <row r="544" spans="1:18" s="21" customFormat="1" ht="13.2" x14ac:dyDescent="0.25">
      <c r="A544" s="75" t="s">
        <v>1560</v>
      </c>
      <c r="B544" s="74" t="s">
        <v>1495</v>
      </c>
      <c r="C544" s="26" t="s">
        <v>1576</v>
      </c>
      <c r="D544" s="75" t="s">
        <v>1533</v>
      </c>
      <c r="E544" s="75" t="s">
        <v>86</v>
      </c>
      <c r="F544" s="73" t="s">
        <v>28</v>
      </c>
      <c r="G544" s="97"/>
      <c r="H544" s="97"/>
      <c r="I544" s="97"/>
      <c r="J544" s="97"/>
      <c r="K544" s="97"/>
      <c r="L544" s="97"/>
      <c r="M544" s="97"/>
      <c r="N544" s="97"/>
      <c r="O544" s="97"/>
      <c r="P544" s="97">
        <v>1.54</v>
      </c>
      <c r="Q544" s="28" t="s">
        <v>83</v>
      </c>
      <c r="R544" s="28" t="s">
        <v>1061</v>
      </c>
    </row>
    <row r="545" spans="1:18" s="21" customFormat="1" ht="13.2" x14ac:dyDescent="0.25">
      <c r="A545" s="75" t="s">
        <v>1561</v>
      </c>
      <c r="B545" s="74" t="s">
        <v>1495</v>
      </c>
      <c r="C545" s="26" t="s">
        <v>1576</v>
      </c>
      <c r="D545" s="75" t="s">
        <v>1534</v>
      </c>
      <c r="E545" s="75" t="s">
        <v>86</v>
      </c>
      <c r="F545" s="73" t="s">
        <v>28</v>
      </c>
      <c r="G545" s="97"/>
      <c r="H545" s="97"/>
      <c r="I545" s="97"/>
      <c r="J545" s="97"/>
      <c r="K545" s="97"/>
      <c r="L545" s="97"/>
      <c r="M545" s="97"/>
      <c r="N545" s="97"/>
      <c r="O545" s="97"/>
      <c r="P545" s="97">
        <v>1.2</v>
      </c>
      <c r="Q545" s="28" t="s">
        <v>83</v>
      </c>
      <c r="R545" s="28" t="s">
        <v>1061</v>
      </c>
    </row>
    <row r="546" spans="1:18" s="21" customFormat="1" ht="26.4" x14ac:dyDescent="0.25">
      <c r="A546" s="75" t="s">
        <v>1562</v>
      </c>
      <c r="B546" s="74" t="s">
        <v>1646</v>
      </c>
      <c r="C546" s="26" t="s">
        <v>1645</v>
      </c>
      <c r="D546" s="75" t="s">
        <v>526</v>
      </c>
      <c r="E546" s="75" t="s">
        <v>47</v>
      </c>
      <c r="F546" s="73" t="s">
        <v>31</v>
      </c>
      <c r="G546" s="97"/>
      <c r="H546" s="97"/>
      <c r="I546" s="97"/>
      <c r="J546" s="97"/>
      <c r="K546" s="97">
        <v>1.2</v>
      </c>
      <c r="L546" s="97">
        <v>1.2</v>
      </c>
      <c r="M546" s="97">
        <v>1.2</v>
      </c>
      <c r="N546" s="97">
        <v>1.2</v>
      </c>
      <c r="O546" s="97">
        <v>1.2</v>
      </c>
      <c r="P546" s="97">
        <v>1.2</v>
      </c>
      <c r="Q546" s="75" t="s">
        <v>1480</v>
      </c>
      <c r="R546" s="75" t="s">
        <v>1480</v>
      </c>
    </row>
    <row r="547" spans="1:18" s="21" customFormat="1" ht="26.4" x14ac:dyDescent="0.25">
      <c r="A547" s="75" t="s">
        <v>1563</v>
      </c>
      <c r="B547" s="74" t="s">
        <v>1646</v>
      </c>
      <c r="C547" s="26" t="s">
        <v>1645</v>
      </c>
      <c r="D547" s="75" t="s">
        <v>546</v>
      </c>
      <c r="E547" s="75" t="s">
        <v>47</v>
      </c>
      <c r="F547" s="73" t="s">
        <v>31</v>
      </c>
      <c r="G547" s="97"/>
      <c r="H547" s="97"/>
      <c r="I547" s="97"/>
      <c r="J547" s="97"/>
      <c r="K547" s="97"/>
      <c r="L547" s="97"/>
      <c r="M547" s="97"/>
      <c r="N547" s="97"/>
      <c r="O547" s="97">
        <v>0.4</v>
      </c>
      <c r="P547" s="97">
        <v>0.4</v>
      </c>
      <c r="Q547" s="75" t="s">
        <v>1480</v>
      </c>
      <c r="R547" s="75" t="s">
        <v>1480</v>
      </c>
    </row>
    <row r="548" spans="1:18" s="21" customFormat="1" ht="26.4" x14ac:dyDescent="0.25">
      <c r="A548" s="75" t="s">
        <v>1564</v>
      </c>
      <c r="B548" s="74" t="s">
        <v>1646</v>
      </c>
      <c r="C548" s="26" t="s">
        <v>1645</v>
      </c>
      <c r="D548" s="75" t="s">
        <v>549</v>
      </c>
      <c r="E548" s="75" t="s">
        <v>47</v>
      </c>
      <c r="F548" s="156" t="s">
        <v>31</v>
      </c>
      <c r="G548" s="97"/>
      <c r="H548" s="97"/>
      <c r="I548" s="97">
        <v>0.4</v>
      </c>
      <c r="J548" s="97">
        <v>0.4</v>
      </c>
      <c r="K548" s="97">
        <v>0.4</v>
      </c>
      <c r="L548" s="97">
        <v>0.4</v>
      </c>
      <c r="M548" s="97">
        <v>0.4</v>
      </c>
      <c r="N548" s="97">
        <v>0.4</v>
      </c>
      <c r="O548" s="97">
        <v>0.4</v>
      </c>
      <c r="P548" s="97">
        <v>0.4</v>
      </c>
      <c r="Q548" s="75" t="s">
        <v>1480</v>
      </c>
      <c r="R548" s="75" t="s">
        <v>1480</v>
      </c>
    </row>
    <row r="549" spans="1:18" s="21" customFormat="1" ht="26.4" x14ac:dyDescent="0.25">
      <c r="A549" s="75" t="s">
        <v>1565</v>
      </c>
      <c r="B549" s="74" t="s">
        <v>1650</v>
      </c>
      <c r="C549" s="26" t="s">
        <v>1647</v>
      </c>
      <c r="D549" s="75" t="s">
        <v>538</v>
      </c>
      <c r="E549" s="75" t="s">
        <v>47</v>
      </c>
      <c r="F549" s="73" t="s">
        <v>31</v>
      </c>
      <c r="G549" s="97">
        <v>1.5</v>
      </c>
      <c r="H549" s="97">
        <v>1.5</v>
      </c>
      <c r="I549" s="97">
        <v>1.5</v>
      </c>
      <c r="J549" s="97">
        <v>1.5</v>
      </c>
      <c r="K549" s="97">
        <v>1.5</v>
      </c>
      <c r="L549" s="97">
        <v>1.5</v>
      </c>
      <c r="M549" s="97">
        <v>1.5</v>
      </c>
      <c r="N549" s="97">
        <v>1.5</v>
      </c>
      <c r="O549" s="97">
        <v>1.5</v>
      </c>
      <c r="P549" s="97">
        <v>1.5</v>
      </c>
      <c r="Q549" s="75" t="s">
        <v>1480</v>
      </c>
      <c r="R549" s="75" t="s">
        <v>1480</v>
      </c>
    </row>
    <row r="550" spans="1:18" s="23" customFormat="1" ht="26.4" x14ac:dyDescent="0.25">
      <c r="A550" s="75" t="s">
        <v>1566</v>
      </c>
      <c r="B550" s="33" t="s">
        <v>1651</v>
      </c>
      <c r="C550" s="34" t="s">
        <v>1648</v>
      </c>
      <c r="D550" s="29" t="s">
        <v>1649</v>
      </c>
      <c r="E550" s="75" t="s">
        <v>47</v>
      </c>
      <c r="F550" s="156" t="s">
        <v>31</v>
      </c>
      <c r="G550" s="72"/>
      <c r="H550" s="72"/>
      <c r="I550" s="72"/>
      <c r="J550" s="72">
        <v>2.5</v>
      </c>
      <c r="K550" s="72">
        <v>2.5</v>
      </c>
      <c r="L550" s="72">
        <v>2.5</v>
      </c>
      <c r="M550" s="72">
        <v>2.5</v>
      </c>
      <c r="N550" s="72">
        <v>2.5</v>
      </c>
      <c r="O550" s="72">
        <v>2.5</v>
      </c>
      <c r="P550" s="72">
        <v>2.5</v>
      </c>
      <c r="Q550" s="75" t="s">
        <v>1480</v>
      </c>
      <c r="R550" s="75" t="s">
        <v>1480</v>
      </c>
    </row>
    <row r="551" spans="1:18" s="21" customFormat="1" ht="142.80000000000001" x14ac:dyDescent="0.25">
      <c r="A551" s="75" t="s">
        <v>1567</v>
      </c>
      <c r="B551" s="107" t="s">
        <v>1819</v>
      </c>
      <c r="C551" s="26" t="s">
        <v>621</v>
      </c>
      <c r="D551" s="75" t="s">
        <v>1820</v>
      </c>
      <c r="E551" s="75" t="s">
        <v>86</v>
      </c>
      <c r="F551" s="73" t="s">
        <v>28</v>
      </c>
      <c r="G551" s="97">
        <v>0.62</v>
      </c>
      <c r="H551" s="97">
        <v>0.62</v>
      </c>
      <c r="I551" s="97">
        <v>0.62</v>
      </c>
      <c r="J551" s="97">
        <v>0.62</v>
      </c>
      <c r="K551" s="97">
        <v>0.62</v>
      </c>
      <c r="L551" s="97">
        <v>0.62</v>
      </c>
      <c r="M551" s="97">
        <v>0.62</v>
      </c>
      <c r="N551" s="97">
        <v>0.62</v>
      </c>
      <c r="O551" s="97">
        <v>0.62</v>
      </c>
      <c r="P551" s="97">
        <v>0.62</v>
      </c>
      <c r="Q551" s="75" t="s">
        <v>83</v>
      </c>
      <c r="R551" s="29" t="s">
        <v>83</v>
      </c>
    </row>
    <row r="552" spans="1:18" s="21" customFormat="1" ht="142.80000000000001" x14ac:dyDescent="0.25">
      <c r="A552" s="75" t="s">
        <v>1568</v>
      </c>
      <c r="B552" s="107" t="s">
        <v>1821</v>
      </c>
      <c r="C552" s="26" t="s">
        <v>621</v>
      </c>
      <c r="D552" s="75" t="s">
        <v>1822</v>
      </c>
      <c r="E552" s="75" t="s">
        <v>86</v>
      </c>
      <c r="F552" s="73" t="s">
        <v>28</v>
      </c>
      <c r="G552" s="97">
        <v>0.34</v>
      </c>
      <c r="H552" s="97">
        <v>0.34</v>
      </c>
      <c r="I552" s="97">
        <v>0.34</v>
      </c>
      <c r="J552" s="97">
        <v>0.34</v>
      </c>
      <c r="K552" s="97">
        <v>0.34</v>
      </c>
      <c r="L552" s="97">
        <v>0.34</v>
      </c>
      <c r="M552" s="97">
        <v>0.34</v>
      </c>
      <c r="N552" s="97">
        <v>0.34</v>
      </c>
      <c r="O552" s="97">
        <v>0.34</v>
      </c>
      <c r="P552" s="97">
        <v>0.34</v>
      </c>
      <c r="Q552" s="75" t="s">
        <v>83</v>
      </c>
      <c r="R552" s="29" t="s">
        <v>83</v>
      </c>
    </row>
    <row r="553" spans="1:18" s="21" customFormat="1" ht="13.2" x14ac:dyDescent="0.25">
      <c r="A553" s="75" t="s">
        <v>1569</v>
      </c>
      <c r="B553" s="74" t="s">
        <v>1823</v>
      </c>
      <c r="C553" s="26" t="s">
        <v>621</v>
      </c>
      <c r="D553" s="75" t="s">
        <v>1824</v>
      </c>
      <c r="E553" s="75" t="s">
        <v>86</v>
      </c>
      <c r="F553" s="73" t="s">
        <v>28</v>
      </c>
      <c r="G553" s="97">
        <v>0.47</v>
      </c>
      <c r="H553" s="97">
        <v>0.47</v>
      </c>
      <c r="I553" s="97">
        <v>0.47</v>
      </c>
      <c r="J553" s="97">
        <v>0.47</v>
      </c>
      <c r="K553" s="97">
        <v>0.47</v>
      </c>
      <c r="L553" s="97">
        <v>0.47</v>
      </c>
      <c r="M553" s="97">
        <v>0.47</v>
      </c>
      <c r="N553" s="97">
        <v>0.47</v>
      </c>
      <c r="O553" s="97">
        <v>0.47</v>
      </c>
      <c r="P553" s="97">
        <v>0.47</v>
      </c>
      <c r="Q553" s="75" t="s">
        <v>83</v>
      </c>
      <c r="R553" s="73" t="s">
        <v>83</v>
      </c>
    </row>
    <row r="554" spans="1:18" s="21" customFormat="1" ht="60" x14ac:dyDescent="0.25">
      <c r="A554" s="75" t="s">
        <v>1652</v>
      </c>
      <c r="B554" s="106" t="s">
        <v>1825</v>
      </c>
      <c r="C554" s="26" t="s">
        <v>621</v>
      </c>
      <c r="D554" s="75" t="s">
        <v>1826</v>
      </c>
      <c r="E554" s="75" t="s">
        <v>86</v>
      </c>
      <c r="F554" s="73" t="s">
        <v>28</v>
      </c>
      <c r="G554" s="97">
        <v>0.25</v>
      </c>
      <c r="H554" s="97">
        <v>0.25</v>
      </c>
      <c r="I554" s="97">
        <v>0.25</v>
      </c>
      <c r="J554" s="97">
        <v>0.25</v>
      </c>
      <c r="K554" s="97">
        <v>0.25</v>
      </c>
      <c r="L554" s="97">
        <v>0.25</v>
      </c>
      <c r="M554" s="97">
        <v>0.25</v>
      </c>
      <c r="N554" s="97">
        <v>0.25</v>
      </c>
      <c r="O554" s="97">
        <v>0.25</v>
      </c>
      <c r="P554" s="97">
        <v>0.25</v>
      </c>
      <c r="Q554" s="75" t="s">
        <v>83</v>
      </c>
      <c r="R554" s="75" t="s">
        <v>83</v>
      </c>
    </row>
    <row r="555" spans="1:18" s="21" customFormat="1" ht="112.2" x14ac:dyDescent="0.25">
      <c r="A555" s="75" t="s">
        <v>1653</v>
      </c>
      <c r="B555" s="107" t="s">
        <v>1827</v>
      </c>
      <c r="C555" s="26" t="s">
        <v>621</v>
      </c>
      <c r="D555" s="75" t="s">
        <v>1828</v>
      </c>
      <c r="E555" s="75" t="s">
        <v>86</v>
      </c>
      <c r="F555" s="73" t="s">
        <v>28</v>
      </c>
      <c r="G555" s="97">
        <v>0.77</v>
      </c>
      <c r="H555" s="97">
        <v>0.77</v>
      </c>
      <c r="I555" s="97">
        <v>0.77</v>
      </c>
      <c r="J555" s="97">
        <v>0.77</v>
      </c>
      <c r="K555" s="97">
        <v>0.77</v>
      </c>
      <c r="L555" s="97">
        <v>0.77</v>
      </c>
      <c r="M555" s="97">
        <v>0.77</v>
      </c>
      <c r="N555" s="97">
        <v>0.77</v>
      </c>
      <c r="O555" s="97">
        <v>0.77</v>
      </c>
      <c r="P555" s="97">
        <v>0.77</v>
      </c>
      <c r="Q555" s="75" t="s">
        <v>83</v>
      </c>
      <c r="R555" s="75" t="s">
        <v>83</v>
      </c>
    </row>
    <row r="556" spans="1:18" s="21" customFormat="1" ht="81.599999999999994" x14ac:dyDescent="0.25">
      <c r="A556" s="75" t="s">
        <v>1654</v>
      </c>
      <c r="B556" s="107" t="s">
        <v>1829</v>
      </c>
      <c r="C556" s="26" t="s">
        <v>621</v>
      </c>
      <c r="D556" s="75" t="s">
        <v>1830</v>
      </c>
      <c r="E556" s="75" t="s">
        <v>86</v>
      </c>
      <c r="F556" s="73" t="s">
        <v>28</v>
      </c>
      <c r="G556" s="97">
        <v>1.1100000000000001</v>
      </c>
      <c r="H556" s="97">
        <v>1.1100000000000001</v>
      </c>
      <c r="I556" s="97">
        <v>1.1100000000000001</v>
      </c>
      <c r="J556" s="97">
        <v>1.1100000000000001</v>
      </c>
      <c r="K556" s="97">
        <v>1.1100000000000001</v>
      </c>
      <c r="L556" s="97">
        <v>1.1100000000000001</v>
      </c>
      <c r="M556" s="97">
        <v>1.1100000000000001</v>
      </c>
      <c r="N556" s="97">
        <v>1.1100000000000001</v>
      </c>
      <c r="O556" s="97">
        <v>1.1100000000000001</v>
      </c>
      <c r="P556" s="97">
        <v>1.1100000000000001</v>
      </c>
      <c r="Q556" s="75" t="s">
        <v>83</v>
      </c>
      <c r="R556" s="73" t="s">
        <v>1728</v>
      </c>
    </row>
    <row r="557" spans="1:18" s="21" customFormat="1" ht="61.2" x14ac:dyDescent="0.25">
      <c r="A557" s="75" t="s">
        <v>1655</v>
      </c>
      <c r="B557" s="107" t="s">
        <v>1933</v>
      </c>
      <c r="C557" s="26" t="s">
        <v>1022</v>
      </c>
      <c r="D557" s="75" t="s">
        <v>1934</v>
      </c>
      <c r="E557" s="75" t="s">
        <v>86</v>
      </c>
      <c r="F557" s="73" t="s">
        <v>28</v>
      </c>
      <c r="G557" s="97">
        <v>0.24</v>
      </c>
      <c r="H557" s="97">
        <v>0.24</v>
      </c>
      <c r="I557" s="97">
        <v>0.24</v>
      </c>
      <c r="J557" s="97">
        <v>0.24</v>
      </c>
      <c r="K557" s="97">
        <v>0.24</v>
      </c>
      <c r="L557" s="97">
        <v>0.24</v>
      </c>
      <c r="M557" s="97">
        <v>0.24</v>
      </c>
      <c r="N557" s="97">
        <v>0.24</v>
      </c>
      <c r="O557" s="97">
        <v>0.24</v>
      </c>
      <c r="P557" s="97">
        <v>0.24</v>
      </c>
      <c r="Q557" s="75" t="s">
        <v>83</v>
      </c>
      <c r="R557" s="20" t="s">
        <v>83</v>
      </c>
    </row>
    <row r="558" spans="1:18" s="21" customFormat="1" ht="102" x14ac:dyDescent="0.25">
      <c r="A558" s="75" t="s">
        <v>1656</v>
      </c>
      <c r="B558" s="107" t="s">
        <v>1935</v>
      </c>
      <c r="C558" s="26" t="s">
        <v>1022</v>
      </c>
      <c r="D558" s="75" t="s">
        <v>1936</v>
      </c>
      <c r="E558" s="75" t="s">
        <v>86</v>
      </c>
      <c r="F558" s="73" t="s">
        <v>28</v>
      </c>
      <c r="G558" s="97">
        <v>0.46</v>
      </c>
      <c r="H558" s="97">
        <v>0.46</v>
      </c>
      <c r="I558" s="97">
        <v>0.46</v>
      </c>
      <c r="J558" s="97">
        <v>0.46</v>
      </c>
      <c r="K558" s="97">
        <v>0.46</v>
      </c>
      <c r="L558" s="97">
        <v>0.46</v>
      </c>
      <c r="M558" s="97">
        <v>0.46</v>
      </c>
      <c r="N558" s="97">
        <v>0.46</v>
      </c>
      <c r="O558" s="97">
        <v>0.46</v>
      </c>
      <c r="P558" s="97">
        <v>0.46</v>
      </c>
      <c r="Q558" s="75" t="s">
        <v>83</v>
      </c>
      <c r="R558" s="20" t="s">
        <v>83</v>
      </c>
    </row>
    <row r="559" spans="1:18" s="21" customFormat="1" ht="81.599999999999994" x14ac:dyDescent="0.25">
      <c r="A559" s="75" t="s">
        <v>1657</v>
      </c>
      <c r="B559" s="107" t="s">
        <v>1937</v>
      </c>
      <c r="C559" s="26" t="s">
        <v>1022</v>
      </c>
      <c r="D559" s="75" t="s">
        <v>1938</v>
      </c>
      <c r="E559" s="75" t="s">
        <v>86</v>
      </c>
      <c r="F559" s="73" t="s">
        <v>28</v>
      </c>
      <c r="G559" s="97">
        <v>0.33</v>
      </c>
      <c r="H559" s="97">
        <v>0.33</v>
      </c>
      <c r="I559" s="97">
        <v>0.33</v>
      </c>
      <c r="J559" s="97">
        <v>0.33</v>
      </c>
      <c r="K559" s="97">
        <v>0.33</v>
      </c>
      <c r="L559" s="97">
        <v>0.33</v>
      </c>
      <c r="M559" s="97">
        <v>0.33</v>
      </c>
      <c r="N559" s="97">
        <v>0.33</v>
      </c>
      <c r="O559" s="97">
        <v>0.33</v>
      </c>
      <c r="P559" s="97">
        <v>0.33</v>
      </c>
      <c r="Q559" s="75" t="s">
        <v>83</v>
      </c>
      <c r="R559" s="20" t="s">
        <v>83</v>
      </c>
    </row>
    <row r="560" spans="1:18" s="21" customFormat="1" ht="26.4" x14ac:dyDescent="0.25">
      <c r="A560" s="75" t="s">
        <v>1658</v>
      </c>
      <c r="B560" s="74" t="s">
        <v>1939</v>
      </c>
      <c r="C560" s="26" t="s">
        <v>1440</v>
      </c>
      <c r="D560" s="75" t="s">
        <v>1940</v>
      </c>
      <c r="E560" s="96" t="s">
        <v>47</v>
      </c>
      <c r="F560" s="156" t="s">
        <v>31</v>
      </c>
      <c r="G560" s="97">
        <v>1.2</v>
      </c>
      <c r="H560" s="97">
        <v>1.2</v>
      </c>
      <c r="I560" s="97">
        <v>1.2</v>
      </c>
      <c r="J560" s="97">
        <v>1.2</v>
      </c>
      <c r="K560" s="97">
        <v>1.2</v>
      </c>
      <c r="L560" s="97">
        <v>1.2</v>
      </c>
      <c r="M560" s="97">
        <v>1.2</v>
      </c>
      <c r="N560" s="97">
        <v>1.2</v>
      </c>
      <c r="O560" s="97">
        <v>1.2</v>
      </c>
      <c r="P560" s="97">
        <v>1.2</v>
      </c>
      <c r="Q560" s="75" t="s">
        <v>83</v>
      </c>
      <c r="R560" s="20" t="s">
        <v>83</v>
      </c>
    </row>
    <row r="561" spans="1:18" s="21" customFormat="1" ht="51" x14ac:dyDescent="0.25">
      <c r="A561" s="75" t="s">
        <v>1944</v>
      </c>
      <c r="B561" s="107" t="s">
        <v>1941</v>
      </c>
      <c r="C561" s="26" t="s">
        <v>1440</v>
      </c>
      <c r="D561" s="75" t="s">
        <v>1942</v>
      </c>
      <c r="E561" s="96" t="s">
        <v>47</v>
      </c>
      <c r="F561" s="156" t="s">
        <v>31</v>
      </c>
      <c r="G561" s="97"/>
      <c r="H561" s="97"/>
      <c r="I561" s="97"/>
      <c r="J561" s="97"/>
      <c r="K561" s="97"/>
      <c r="L561" s="97"/>
      <c r="M561" s="97"/>
      <c r="N561" s="97"/>
      <c r="O561" s="97">
        <v>0.18</v>
      </c>
      <c r="P561" s="97">
        <v>0.18</v>
      </c>
      <c r="Q561" s="75" t="s">
        <v>83</v>
      </c>
      <c r="R561" s="20" t="s">
        <v>83</v>
      </c>
    </row>
    <row r="562" spans="1:18" s="21" customFormat="1" ht="13.2" x14ac:dyDescent="0.25">
      <c r="A562" s="75" t="s">
        <v>1945</v>
      </c>
      <c r="B562" s="74" t="s">
        <v>1943</v>
      </c>
      <c r="C562" s="26" t="s">
        <v>1349</v>
      </c>
      <c r="D562" s="75" t="s">
        <v>622</v>
      </c>
      <c r="E562" s="96" t="s">
        <v>47</v>
      </c>
      <c r="F562" s="156" t="s">
        <v>31</v>
      </c>
      <c r="G562" s="97"/>
      <c r="H562" s="97"/>
      <c r="I562" s="97"/>
      <c r="J562" s="97"/>
      <c r="K562" s="97"/>
      <c r="L562" s="97"/>
      <c r="M562" s="97"/>
      <c r="N562" s="97"/>
      <c r="O562" s="97">
        <v>0.16</v>
      </c>
      <c r="P562" s="97">
        <v>0.16</v>
      </c>
      <c r="Q562" s="75" t="s">
        <v>83</v>
      </c>
      <c r="R562" s="20" t="s">
        <v>83</v>
      </c>
    </row>
    <row r="563" spans="1:18" s="21" customFormat="1" ht="52.8" x14ac:dyDescent="0.25">
      <c r="A563" s="75" t="s">
        <v>1946</v>
      </c>
      <c r="B563" s="26" t="s">
        <v>638</v>
      </c>
      <c r="C563" s="26" t="s">
        <v>621</v>
      </c>
      <c r="D563" s="75" t="s">
        <v>639</v>
      </c>
      <c r="E563" s="75" t="s">
        <v>86</v>
      </c>
      <c r="F563" s="73" t="s">
        <v>28</v>
      </c>
      <c r="G563" s="97">
        <v>5.53</v>
      </c>
      <c r="H563" s="97">
        <v>5.53</v>
      </c>
      <c r="I563" s="97">
        <v>5.53</v>
      </c>
      <c r="J563" s="97">
        <v>5.53</v>
      </c>
      <c r="K563" s="97">
        <v>5.53</v>
      </c>
      <c r="L563" s="97">
        <v>5.53</v>
      </c>
      <c r="M563" s="97">
        <v>5.53</v>
      </c>
      <c r="N563" s="97">
        <v>5.53</v>
      </c>
      <c r="O563" s="97">
        <v>5.53</v>
      </c>
      <c r="P563" s="97">
        <v>5.53</v>
      </c>
      <c r="Q563" s="73" t="s">
        <v>83</v>
      </c>
      <c r="R563" s="73" t="s">
        <v>642</v>
      </c>
    </row>
    <row r="564" spans="1:18" s="21" customFormat="1" ht="52.8" x14ac:dyDescent="0.25">
      <c r="A564" s="75" t="s">
        <v>1947</v>
      </c>
      <c r="B564" s="26" t="s">
        <v>638</v>
      </c>
      <c r="C564" s="26" t="s">
        <v>621</v>
      </c>
      <c r="D564" s="75" t="s">
        <v>640</v>
      </c>
      <c r="E564" s="75" t="s">
        <v>86</v>
      </c>
      <c r="F564" s="73" t="s">
        <v>28</v>
      </c>
      <c r="G564" s="97"/>
      <c r="H564" s="97"/>
      <c r="I564" s="97">
        <v>9.4700000000000006</v>
      </c>
      <c r="J564" s="97">
        <v>9.4700000000000006</v>
      </c>
      <c r="K564" s="97">
        <v>9.4700000000000006</v>
      </c>
      <c r="L564" s="97">
        <v>9.4700000000000006</v>
      </c>
      <c r="M564" s="97">
        <v>9.4700000000000006</v>
      </c>
      <c r="N564" s="97">
        <v>9.4700000000000006</v>
      </c>
      <c r="O564" s="97">
        <v>9.4700000000000006</v>
      </c>
      <c r="P564" s="97">
        <v>9.4700000000000006</v>
      </c>
      <c r="Q564" s="73" t="s">
        <v>83</v>
      </c>
      <c r="R564" s="73" t="s">
        <v>642</v>
      </c>
    </row>
    <row r="565" spans="1:18" s="21" customFormat="1" ht="39.6" x14ac:dyDescent="0.25">
      <c r="A565" s="75" t="s">
        <v>1948</v>
      </c>
      <c r="B565" s="26" t="s">
        <v>638</v>
      </c>
      <c r="C565" s="26" t="s">
        <v>621</v>
      </c>
      <c r="D565" s="75" t="s">
        <v>641</v>
      </c>
      <c r="E565" s="75" t="s">
        <v>86</v>
      </c>
      <c r="F565" s="73" t="s">
        <v>28</v>
      </c>
      <c r="G565" s="97"/>
      <c r="H565" s="97"/>
      <c r="I565" s="97"/>
      <c r="J565" s="97"/>
      <c r="K565" s="97"/>
      <c r="L565" s="97"/>
      <c r="M565" s="97"/>
      <c r="N565" s="97">
        <v>3.02</v>
      </c>
      <c r="O565" s="97">
        <v>3.02</v>
      </c>
      <c r="P565" s="97">
        <v>3.02</v>
      </c>
      <c r="Q565" s="73" t="s">
        <v>83</v>
      </c>
      <c r="R565" s="73" t="s">
        <v>642</v>
      </c>
    </row>
    <row r="566" spans="1:18" s="21" customFormat="1" ht="13.2" x14ac:dyDescent="0.25">
      <c r="A566" s="75" t="s">
        <v>1949</v>
      </c>
      <c r="B566" s="26" t="s">
        <v>645</v>
      </c>
      <c r="C566" s="26" t="s">
        <v>643</v>
      </c>
      <c r="D566" s="75" t="s">
        <v>644</v>
      </c>
      <c r="E566" s="75" t="s">
        <v>86</v>
      </c>
      <c r="F566" s="73" t="s">
        <v>28</v>
      </c>
      <c r="G566" s="97"/>
      <c r="H566" s="97"/>
      <c r="I566" s="97"/>
      <c r="J566" s="97"/>
      <c r="K566" s="97"/>
      <c r="L566" s="97"/>
      <c r="M566" s="97"/>
      <c r="N566" s="97">
        <v>0.76</v>
      </c>
      <c r="O566" s="97">
        <v>0.76</v>
      </c>
      <c r="P566" s="97">
        <v>0.76</v>
      </c>
      <c r="Q566" s="73" t="s">
        <v>83</v>
      </c>
      <c r="R566" s="75" t="s">
        <v>2093</v>
      </c>
    </row>
    <row r="567" spans="1:18" s="21" customFormat="1" ht="13.2" x14ac:dyDescent="0.25">
      <c r="A567" s="75" t="s">
        <v>1950</v>
      </c>
      <c r="B567" s="26" t="s">
        <v>2092</v>
      </c>
      <c r="C567" s="26" t="s">
        <v>2091</v>
      </c>
      <c r="D567" s="75" t="s">
        <v>2080</v>
      </c>
      <c r="E567" s="96" t="s">
        <v>47</v>
      </c>
      <c r="F567" s="156" t="s">
        <v>31</v>
      </c>
      <c r="G567" s="97"/>
      <c r="H567" s="97"/>
      <c r="I567" s="97"/>
      <c r="J567" s="97"/>
      <c r="K567" s="97"/>
      <c r="L567" s="97"/>
      <c r="M567" s="97"/>
      <c r="N567" s="97">
        <v>0.3</v>
      </c>
      <c r="O567" s="97">
        <v>0.3</v>
      </c>
      <c r="P567" s="97">
        <v>0.3</v>
      </c>
      <c r="Q567" s="75" t="s">
        <v>2093</v>
      </c>
      <c r="R567" s="75" t="s">
        <v>2093</v>
      </c>
    </row>
    <row r="568" spans="1:18" s="21" customFormat="1" ht="13.2" x14ac:dyDescent="0.25">
      <c r="A568" s="75" t="s">
        <v>1951</v>
      </c>
      <c r="B568" s="26" t="s">
        <v>2092</v>
      </c>
      <c r="C568" s="26" t="s">
        <v>2091</v>
      </c>
      <c r="D568" s="75" t="s">
        <v>2081</v>
      </c>
      <c r="E568" s="96" t="s">
        <v>47</v>
      </c>
      <c r="F568" s="156" t="s">
        <v>31</v>
      </c>
      <c r="G568" s="97"/>
      <c r="H568" s="97"/>
      <c r="I568" s="97"/>
      <c r="J568" s="97"/>
      <c r="K568" s="97"/>
      <c r="L568" s="97"/>
      <c r="M568" s="97">
        <v>0.3</v>
      </c>
      <c r="N568" s="97">
        <v>0.3</v>
      </c>
      <c r="O568" s="97">
        <v>0.3</v>
      </c>
      <c r="P568" s="97">
        <v>0.3</v>
      </c>
      <c r="Q568" s="75" t="s">
        <v>2093</v>
      </c>
      <c r="R568" s="75" t="s">
        <v>2093</v>
      </c>
    </row>
    <row r="569" spans="1:18" s="21" customFormat="1" ht="13.2" x14ac:dyDescent="0.25">
      <c r="A569" s="75" t="s">
        <v>1952</v>
      </c>
      <c r="B569" s="26" t="s">
        <v>2092</v>
      </c>
      <c r="C569" s="26" t="s">
        <v>2091</v>
      </c>
      <c r="D569" s="75" t="s">
        <v>2082</v>
      </c>
      <c r="E569" s="96" t="s">
        <v>47</v>
      </c>
      <c r="F569" s="156" t="s">
        <v>31</v>
      </c>
      <c r="G569" s="97"/>
      <c r="H569" s="97"/>
      <c r="I569" s="97"/>
      <c r="J569" s="97"/>
      <c r="K569" s="97"/>
      <c r="L569" s="97">
        <v>0.3</v>
      </c>
      <c r="M569" s="97">
        <v>0.3</v>
      </c>
      <c r="N569" s="97">
        <v>0.3</v>
      </c>
      <c r="O569" s="97">
        <v>0.3</v>
      </c>
      <c r="P569" s="97">
        <v>0.3</v>
      </c>
      <c r="Q569" s="75" t="s">
        <v>2093</v>
      </c>
      <c r="R569" s="75" t="s">
        <v>2093</v>
      </c>
    </row>
    <row r="570" spans="1:18" s="21" customFormat="1" ht="13.2" x14ac:dyDescent="0.25">
      <c r="A570" s="75" t="s">
        <v>1953</v>
      </c>
      <c r="B570" s="26" t="s">
        <v>2092</v>
      </c>
      <c r="C570" s="26" t="s">
        <v>2091</v>
      </c>
      <c r="D570" s="75" t="s">
        <v>2083</v>
      </c>
      <c r="E570" s="96" t="s">
        <v>47</v>
      </c>
      <c r="F570" s="156" t="s">
        <v>31</v>
      </c>
      <c r="G570" s="97"/>
      <c r="H570" s="97"/>
      <c r="I570" s="97"/>
      <c r="J570" s="97"/>
      <c r="K570" s="97">
        <v>0.3</v>
      </c>
      <c r="L570" s="97">
        <v>0.3</v>
      </c>
      <c r="M570" s="97">
        <v>0.3</v>
      </c>
      <c r="N570" s="97">
        <v>0.3</v>
      </c>
      <c r="O570" s="97">
        <v>0.3</v>
      </c>
      <c r="P570" s="97">
        <v>0.3</v>
      </c>
      <c r="Q570" s="75" t="s">
        <v>2093</v>
      </c>
      <c r="R570" s="75" t="s">
        <v>2093</v>
      </c>
    </row>
    <row r="571" spans="1:18" s="21" customFormat="1" ht="13.2" x14ac:dyDescent="0.25">
      <c r="A571" s="75" t="s">
        <v>1954</v>
      </c>
      <c r="B571" s="26" t="s">
        <v>2092</v>
      </c>
      <c r="C571" s="26" t="s">
        <v>2091</v>
      </c>
      <c r="D571" s="75" t="s">
        <v>2084</v>
      </c>
      <c r="E571" s="96" t="s">
        <v>47</v>
      </c>
      <c r="F571" s="156" t="s">
        <v>31</v>
      </c>
      <c r="G571" s="97"/>
      <c r="H571" s="97"/>
      <c r="I571" s="97"/>
      <c r="J571" s="97">
        <v>0.3</v>
      </c>
      <c r="K571" s="97">
        <v>0.3</v>
      </c>
      <c r="L571" s="97">
        <v>0.3</v>
      </c>
      <c r="M571" s="97">
        <v>0.3</v>
      </c>
      <c r="N571" s="97">
        <v>0.3</v>
      </c>
      <c r="O571" s="97">
        <v>0.3</v>
      </c>
      <c r="P571" s="97">
        <v>0.3</v>
      </c>
      <c r="Q571" s="75" t="s">
        <v>2093</v>
      </c>
      <c r="R571" s="75" t="s">
        <v>2093</v>
      </c>
    </row>
    <row r="572" spans="1:18" s="21" customFormat="1" ht="13.2" x14ac:dyDescent="0.25">
      <c r="A572" s="75" t="s">
        <v>1955</v>
      </c>
      <c r="B572" s="26" t="s">
        <v>2092</v>
      </c>
      <c r="C572" s="26" t="s">
        <v>2091</v>
      </c>
      <c r="D572" s="75" t="s">
        <v>2085</v>
      </c>
      <c r="E572" s="96" t="s">
        <v>47</v>
      </c>
      <c r="F572" s="156" t="s">
        <v>31</v>
      </c>
      <c r="G572" s="97"/>
      <c r="H572" s="97"/>
      <c r="I572" s="97">
        <v>0.3</v>
      </c>
      <c r="J572" s="97">
        <v>0.3</v>
      </c>
      <c r="K572" s="97">
        <v>0.3</v>
      </c>
      <c r="L572" s="97">
        <v>0.3</v>
      </c>
      <c r="M572" s="97">
        <v>0.3</v>
      </c>
      <c r="N572" s="97">
        <v>0.3</v>
      </c>
      <c r="O572" s="97">
        <v>0.3</v>
      </c>
      <c r="P572" s="97">
        <v>0.3</v>
      </c>
      <c r="Q572" s="75" t="s">
        <v>2093</v>
      </c>
      <c r="R572" s="75" t="s">
        <v>2093</v>
      </c>
    </row>
    <row r="573" spans="1:18" s="21" customFormat="1" ht="13.2" x14ac:dyDescent="0.25">
      <c r="A573" s="75" t="s">
        <v>1956</v>
      </c>
      <c r="B573" s="26" t="s">
        <v>2092</v>
      </c>
      <c r="C573" s="26" t="s">
        <v>2091</v>
      </c>
      <c r="D573" s="75" t="s">
        <v>2086</v>
      </c>
      <c r="E573" s="96" t="s">
        <v>47</v>
      </c>
      <c r="F573" s="156" t="s">
        <v>31</v>
      </c>
      <c r="G573" s="97"/>
      <c r="H573" s="97"/>
      <c r="I573" s="97">
        <v>0.7</v>
      </c>
      <c r="J573" s="97">
        <v>0.7</v>
      </c>
      <c r="K573" s="97">
        <v>0.7</v>
      </c>
      <c r="L573" s="97">
        <v>0.7</v>
      </c>
      <c r="M573" s="97">
        <v>0.7</v>
      </c>
      <c r="N573" s="97">
        <v>0.7</v>
      </c>
      <c r="O573" s="97">
        <v>0.7</v>
      </c>
      <c r="P573" s="97">
        <v>0.7</v>
      </c>
      <c r="Q573" s="75" t="s">
        <v>2093</v>
      </c>
      <c r="R573" s="75" t="s">
        <v>2093</v>
      </c>
    </row>
    <row r="574" spans="1:18" s="21" customFormat="1" ht="13.2" x14ac:dyDescent="0.25">
      <c r="A574" s="75" t="s">
        <v>1957</v>
      </c>
      <c r="B574" s="26" t="s">
        <v>2092</v>
      </c>
      <c r="C574" s="26" t="s">
        <v>2091</v>
      </c>
      <c r="D574" s="75" t="s">
        <v>2087</v>
      </c>
      <c r="E574" s="96" t="s">
        <v>47</v>
      </c>
      <c r="F574" s="156" t="s">
        <v>31</v>
      </c>
      <c r="G574" s="97"/>
      <c r="H574" s="97">
        <v>0.7</v>
      </c>
      <c r="I574" s="97">
        <v>0.7</v>
      </c>
      <c r="J574" s="97">
        <v>0.7</v>
      </c>
      <c r="K574" s="97">
        <v>0.7</v>
      </c>
      <c r="L574" s="97">
        <v>0.7</v>
      </c>
      <c r="M574" s="97">
        <v>0.7</v>
      </c>
      <c r="N574" s="97">
        <v>0.7</v>
      </c>
      <c r="O574" s="97">
        <v>0.7</v>
      </c>
      <c r="P574" s="97">
        <v>0.7</v>
      </c>
      <c r="Q574" s="75" t="s">
        <v>2093</v>
      </c>
      <c r="R574" s="75" t="s">
        <v>2093</v>
      </c>
    </row>
    <row r="575" spans="1:18" s="21" customFormat="1" ht="13.2" x14ac:dyDescent="0.25">
      <c r="A575" s="75" t="s">
        <v>1958</v>
      </c>
      <c r="B575" s="26" t="s">
        <v>2092</v>
      </c>
      <c r="C575" s="26" t="s">
        <v>2091</v>
      </c>
      <c r="D575" s="75" t="s">
        <v>2088</v>
      </c>
      <c r="E575" s="96" t="s">
        <v>47</v>
      </c>
      <c r="F575" s="156" t="s">
        <v>31</v>
      </c>
      <c r="G575" s="97">
        <v>0.7</v>
      </c>
      <c r="H575" s="97">
        <v>0.7</v>
      </c>
      <c r="I575" s="97">
        <v>0.7</v>
      </c>
      <c r="J575" s="97">
        <v>0.7</v>
      </c>
      <c r="K575" s="97">
        <v>0.7</v>
      </c>
      <c r="L575" s="97">
        <v>0.7</v>
      </c>
      <c r="M575" s="97">
        <v>0.7</v>
      </c>
      <c r="N575" s="97">
        <v>0.7</v>
      </c>
      <c r="O575" s="97">
        <v>0.7</v>
      </c>
      <c r="P575" s="97">
        <v>0.7</v>
      </c>
      <c r="Q575" s="75" t="s">
        <v>2093</v>
      </c>
      <c r="R575" s="75" t="s">
        <v>2093</v>
      </c>
    </row>
    <row r="576" spans="1:18" s="21" customFormat="1" ht="13.2" x14ac:dyDescent="0.25">
      <c r="A576" s="75" t="s">
        <v>2103</v>
      </c>
      <c r="B576" s="26" t="s">
        <v>2092</v>
      </c>
      <c r="C576" s="26" t="s">
        <v>2091</v>
      </c>
      <c r="D576" s="75" t="s">
        <v>2089</v>
      </c>
      <c r="E576" s="96" t="s">
        <v>47</v>
      </c>
      <c r="F576" s="156" t="s">
        <v>31</v>
      </c>
      <c r="G576" s="97">
        <v>0.7</v>
      </c>
      <c r="H576" s="97">
        <v>0.7</v>
      </c>
      <c r="I576" s="97">
        <v>0.7</v>
      </c>
      <c r="J576" s="97">
        <v>0.7</v>
      </c>
      <c r="K576" s="97">
        <v>0.7</v>
      </c>
      <c r="L576" s="97">
        <v>0.7</v>
      </c>
      <c r="M576" s="97">
        <v>0.7</v>
      </c>
      <c r="N576" s="97">
        <v>0.7</v>
      </c>
      <c r="O576" s="97">
        <v>0.7</v>
      </c>
      <c r="P576" s="97">
        <v>0.7</v>
      </c>
      <c r="Q576" s="75" t="s">
        <v>2093</v>
      </c>
      <c r="R576" s="75" t="s">
        <v>2093</v>
      </c>
    </row>
    <row r="577" spans="1:18" s="21" customFormat="1" ht="13.2" x14ac:dyDescent="0.25">
      <c r="A577" s="75" t="s">
        <v>2104</v>
      </c>
      <c r="B577" s="26" t="s">
        <v>2092</v>
      </c>
      <c r="C577" s="26" t="s">
        <v>2091</v>
      </c>
      <c r="D577" s="75" t="s">
        <v>2090</v>
      </c>
      <c r="E577" s="96" t="s">
        <v>47</v>
      </c>
      <c r="F577" s="156" t="s">
        <v>31</v>
      </c>
      <c r="G577" s="97">
        <v>0.7</v>
      </c>
      <c r="H577" s="97">
        <v>0.7</v>
      </c>
      <c r="I577" s="97">
        <v>0.7</v>
      </c>
      <c r="J577" s="97">
        <v>0.7</v>
      </c>
      <c r="K577" s="97">
        <v>0.7</v>
      </c>
      <c r="L577" s="97">
        <v>0.7</v>
      </c>
      <c r="M577" s="97">
        <v>0.7</v>
      </c>
      <c r="N577" s="97">
        <v>0.7</v>
      </c>
      <c r="O577" s="97">
        <v>0.7</v>
      </c>
      <c r="P577" s="97">
        <v>0.7</v>
      </c>
      <c r="Q577" s="75" t="s">
        <v>2093</v>
      </c>
      <c r="R577" s="75" t="s">
        <v>2093</v>
      </c>
    </row>
    <row r="578" spans="1:18" s="21" customFormat="1" ht="39.6" x14ac:dyDescent="0.25">
      <c r="A578" s="75" t="s">
        <v>2105</v>
      </c>
      <c r="B578" s="26" t="s">
        <v>2101</v>
      </c>
      <c r="C578" s="26" t="s">
        <v>2094</v>
      </c>
      <c r="D578" s="75" t="s">
        <v>2095</v>
      </c>
      <c r="E578" s="75" t="s">
        <v>86</v>
      </c>
      <c r="F578" s="73" t="s">
        <v>28</v>
      </c>
      <c r="G578" s="97">
        <v>4.68</v>
      </c>
      <c r="H578" s="97">
        <v>4.68</v>
      </c>
      <c r="I578" s="97">
        <v>4.68</v>
      </c>
      <c r="J578" s="97">
        <v>4.68</v>
      </c>
      <c r="K578" s="97">
        <v>4.68</v>
      </c>
      <c r="L578" s="97">
        <v>4.68</v>
      </c>
      <c r="M578" s="97">
        <v>4.68</v>
      </c>
      <c r="N578" s="97">
        <v>4.68</v>
      </c>
      <c r="O578" s="97">
        <v>4.68</v>
      </c>
      <c r="P578" s="97">
        <v>4.68</v>
      </c>
      <c r="Q578" s="73" t="s">
        <v>83</v>
      </c>
      <c r="R578" s="75" t="s">
        <v>2093</v>
      </c>
    </row>
    <row r="579" spans="1:18" s="21" customFormat="1" ht="13.2" x14ac:dyDescent="0.25">
      <c r="A579" s="75" t="s">
        <v>2106</v>
      </c>
      <c r="B579" s="26" t="s">
        <v>2102</v>
      </c>
      <c r="C579" s="26" t="s">
        <v>2094</v>
      </c>
      <c r="D579" s="75" t="s">
        <v>2096</v>
      </c>
      <c r="E579" s="75" t="s">
        <v>86</v>
      </c>
      <c r="F579" s="73" t="s">
        <v>28</v>
      </c>
      <c r="G579" s="97"/>
      <c r="H579" s="97"/>
      <c r="I579" s="97"/>
      <c r="J579" s="97"/>
      <c r="K579" s="97"/>
      <c r="L579" s="97"/>
      <c r="M579" s="97"/>
      <c r="N579" s="97"/>
      <c r="O579" s="97"/>
      <c r="P579" s="97">
        <v>2.74</v>
      </c>
      <c r="Q579" s="73" t="s">
        <v>83</v>
      </c>
      <c r="R579" s="75" t="s">
        <v>2093</v>
      </c>
    </row>
    <row r="580" spans="1:18" s="21" customFormat="1" ht="13.2" x14ac:dyDescent="0.25">
      <c r="A580" s="75" t="s">
        <v>2107</v>
      </c>
      <c r="B580" s="26" t="s">
        <v>2101</v>
      </c>
      <c r="C580" s="26" t="s">
        <v>2094</v>
      </c>
      <c r="D580" s="75" t="s">
        <v>2097</v>
      </c>
      <c r="E580" s="75" t="s">
        <v>86</v>
      </c>
      <c r="F580" s="73" t="s">
        <v>28</v>
      </c>
      <c r="G580" s="97">
        <v>0.04</v>
      </c>
      <c r="H580" s="97">
        <v>0.04</v>
      </c>
      <c r="I580" s="97">
        <v>0.04</v>
      </c>
      <c r="J580" s="97">
        <v>0.04</v>
      </c>
      <c r="K580" s="97">
        <v>0.04</v>
      </c>
      <c r="L580" s="97">
        <v>0.04</v>
      </c>
      <c r="M580" s="97">
        <v>0.04</v>
      </c>
      <c r="N580" s="97">
        <v>0.04</v>
      </c>
      <c r="O580" s="97">
        <v>0.04</v>
      </c>
      <c r="P580" s="97">
        <v>0.04</v>
      </c>
      <c r="Q580" s="73" t="s">
        <v>83</v>
      </c>
      <c r="R580" s="75" t="s">
        <v>2093</v>
      </c>
    </row>
    <row r="581" spans="1:18" s="21" customFormat="1" ht="13.2" x14ac:dyDescent="0.25">
      <c r="A581" s="75" t="s">
        <v>2108</v>
      </c>
      <c r="B581" s="26" t="s">
        <v>2101</v>
      </c>
      <c r="C581" s="26" t="s">
        <v>2094</v>
      </c>
      <c r="D581" s="75" t="s">
        <v>2098</v>
      </c>
      <c r="E581" s="75" t="s">
        <v>86</v>
      </c>
      <c r="F581" s="73" t="s">
        <v>28</v>
      </c>
      <c r="G581" s="97">
        <v>1.35</v>
      </c>
      <c r="H581" s="97">
        <v>1.35</v>
      </c>
      <c r="I581" s="97">
        <v>1.35</v>
      </c>
      <c r="J581" s="97">
        <v>1.35</v>
      </c>
      <c r="K581" s="97">
        <v>1.35</v>
      </c>
      <c r="L581" s="97">
        <v>1.35</v>
      </c>
      <c r="M581" s="97">
        <v>1.35</v>
      </c>
      <c r="N581" s="97">
        <v>1.35</v>
      </c>
      <c r="O581" s="97">
        <v>1.35</v>
      </c>
      <c r="P581" s="97">
        <v>1.35</v>
      </c>
      <c r="Q581" s="73" t="s">
        <v>83</v>
      </c>
      <c r="R581" s="75" t="s">
        <v>2093</v>
      </c>
    </row>
    <row r="582" spans="1:18" s="21" customFormat="1" ht="13.2" x14ac:dyDescent="0.25">
      <c r="A582" s="75" t="s">
        <v>2109</v>
      </c>
      <c r="B582" s="26" t="s">
        <v>2101</v>
      </c>
      <c r="C582" s="26" t="s">
        <v>2094</v>
      </c>
      <c r="D582" s="75" t="s">
        <v>2099</v>
      </c>
      <c r="E582" s="75" t="s">
        <v>86</v>
      </c>
      <c r="F582" s="73" t="s">
        <v>28</v>
      </c>
      <c r="G582" s="97">
        <v>1.4</v>
      </c>
      <c r="H582" s="97">
        <v>1.4</v>
      </c>
      <c r="I582" s="97">
        <v>1.4</v>
      </c>
      <c r="J582" s="97">
        <v>1.4</v>
      </c>
      <c r="K582" s="97">
        <v>1.4</v>
      </c>
      <c r="L582" s="97">
        <v>1.4</v>
      </c>
      <c r="M582" s="97">
        <v>1.4</v>
      </c>
      <c r="N582" s="97">
        <v>1.4</v>
      </c>
      <c r="O582" s="97">
        <v>1.4</v>
      </c>
      <c r="P582" s="97">
        <v>1.4</v>
      </c>
      <c r="Q582" s="73" t="s">
        <v>83</v>
      </c>
      <c r="R582" s="75" t="s">
        <v>2093</v>
      </c>
    </row>
    <row r="583" spans="1:18" s="21" customFormat="1" ht="13.2" x14ac:dyDescent="0.25">
      <c r="A583" s="75" t="s">
        <v>2110</v>
      </c>
      <c r="B583" s="26" t="s">
        <v>2102</v>
      </c>
      <c r="C583" s="26" t="s">
        <v>2094</v>
      </c>
      <c r="D583" s="75" t="s">
        <v>2100</v>
      </c>
      <c r="E583" s="75" t="s">
        <v>86</v>
      </c>
      <c r="F583" s="73" t="s">
        <v>28</v>
      </c>
      <c r="G583" s="97"/>
      <c r="H583" s="97"/>
      <c r="I583" s="97"/>
      <c r="J583" s="97"/>
      <c r="K583" s="97"/>
      <c r="L583" s="97"/>
      <c r="M583" s="97"/>
      <c r="N583" s="97"/>
      <c r="O583" s="97"/>
      <c r="P583" s="97">
        <v>1.58</v>
      </c>
      <c r="Q583" s="73" t="s">
        <v>83</v>
      </c>
      <c r="R583" s="75" t="s">
        <v>2093</v>
      </c>
    </row>
    <row r="584" spans="1:18" s="21" customFormat="1" ht="13.2" x14ac:dyDescent="0.25">
      <c r="A584" s="141" t="s">
        <v>27</v>
      </c>
      <c r="B584" s="141"/>
      <c r="C584" s="141"/>
      <c r="D584" s="141"/>
      <c r="E584" s="141"/>
      <c r="F584" s="73" t="s">
        <v>28</v>
      </c>
      <c r="G584" s="97">
        <f>G405+G406+G407+G408+G409+G410+G411+G412+G413+G414+G415+G461+G462+G463+G464+G465+G466+G467+G468+G469+G470+G471+G472+G473+G474+G475+G476+G477+G478+G481+G488+G489+G507+G508+G510+G511+G512+G514+G536+G537+G538+G539+G540+G541+G542+G543+G544+G545+G551+G552+G553+G554+G555+G556+G557+G558+G559+G563+G564+G565+G566+G578+G579+G580+G581+G582+G583</f>
        <v>23.4101</v>
      </c>
      <c r="H584" s="97">
        <f t="shared" ref="H584:P584" si="30">H405+H406+H407+H408+H409+H410+H411+H412+H413+H414+H415+H461+H462+H463+H464+H465+H466+H467+H468+H469+H470+H471+H472+H473+H474+H475+H476+H477+H478+H481+H488+H489+H507+H508+H510+H511+H512+H514+H536+H537+H538+H539+H540+H541+H542+H543+H544+H545+H551+H552+H553+H554+H555+H556+H557+H558+H559+H563+H564+H565+H566+H578+H579+H580+H581+H582+H583</f>
        <v>27.763099999999998</v>
      </c>
      <c r="I584" s="97">
        <f t="shared" si="30"/>
        <v>41.109099999999998</v>
      </c>
      <c r="J584" s="97">
        <f t="shared" si="30"/>
        <v>45.711099999999995</v>
      </c>
      <c r="K584" s="97">
        <f t="shared" si="30"/>
        <v>48.589100000000002</v>
      </c>
      <c r="L584" s="97">
        <f t="shared" si="30"/>
        <v>49.109099999999998</v>
      </c>
      <c r="M584" s="97">
        <f t="shared" si="30"/>
        <v>50.409099999999995</v>
      </c>
      <c r="N584" s="97">
        <f t="shared" si="30"/>
        <v>58.259100000000004</v>
      </c>
      <c r="O584" s="97">
        <f t="shared" si="30"/>
        <v>60.829100000000004</v>
      </c>
      <c r="P584" s="97">
        <f t="shared" si="30"/>
        <v>68.019100000000009</v>
      </c>
      <c r="Q584" s="20"/>
      <c r="R584" s="20"/>
    </row>
    <row r="585" spans="1:18" s="21" customFormat="1" ht="13.2" x14ac:dyDescent="0.25">
      <c r="A585" s="141"/>
      <c r="B585" s="141"/>
      <c r="C585" s="141"/>
      <c r="D585" s="141"/>
      <c r="E585" s="141"/>
      <c r="F585" s="73" t="s">
        <v>31</v>
      </c>
      <c r="G585" s="97">
        <f>G401+G402+G403+G404+G416+G417+G418+G419+G420+G421+G422+G423+G424+G425+G426+G427+G428+G429+G430+G431+G432+G433+G434+G435+G436+G437+G438+G439+G440+G441+G442+G443+G444+G445+G446+G447+G448+G449+G450+G451+G452+G453+G454+G455+G456+G457+G458+G459+G460+G479+G480+G482+G483+G484+G485+G486+G487+G490+G491+G492+G493+G494+G495+G496+G497+G498+G499+G500+G501+G502+G503+G504+G505+G506+G509+G513+G515+G516+G517+G518+G519+G520+G521+G522+G523+G524+G525+G526+G527+G528+G529+G530+G531+G532+G533+G534+G535+G546+G547+G548+G549+G550+G560+G561+G562+G567+G568+G569+G570+G571+G572+G573+G574+G575+G576+G577</f>
        <v>12.330575215999996</v>
      </c>
      <c r="H585" s="97">
        <f t="shared" ref="H585:P585" si="31">H401+H402+H403+H404+H416+H417+H418+H419+H420+H421+H422+H423+H424+H425+H426+H427+H428+H429+H430+H431+H432+H433+H434+H435+H436+H437+H438+H439+H440+H441+H442+H443+H444+H445+H446+H447+H448+H449+H450+H451+H452+H453+H454+H455+H456+H457+H458+H459+H460+H479+H480+H482+H483+H484+H485+H486+H487+H490+H491+H492+H493+H494+H495+H496+H497+H498+H499+H500+H501+H502+H503+H504+H505+H506+H509+H513+H515+H516+H517+H518+H519+H520+H521+H522+H523+H524+H525+H526+H527+H528+H529+H530+H531+H532+H533+H534+H535+H546+H547+H548+H549+H550+H560+H561+H562+H567+H568+H569+H570+H571+H572+H573+H574+H575+H576+H577</f>
        <v>15.880613880999995</v>
      </c>
      <c r="I585" s="97">
        <f t="shared" si="31"/>
        <v>24.985580605999996</v>
      </c>
      <c r="J585" s="97">
        <f t="shared" si="31"/>
        <v>39.20911785000002</v>
      </c>
      <c r="K585" s="97">
        <f t="shared" si="31"/>
        <v>51.262117850000017</v>
      </c>
      <c r="L585" s="97">
        <f t="shared" si="31"/>
        <v>60.685975690000021</v>
      </c>
      <c r="M585" s="97">
        <f t="shared" si="31"/>
        <v>63.538975690000015</v>
      </c>
      <c r="N585" s="97">
        <f t="shared" si="31"/>
        <v>72.50212225300001</v>
      </c>
      <c r="O585" s="97">
        <f t="shared" si="31"/>
        <v>77.821343814000031</v>
      </c>
      <c r="P585" s="97">
        <f t="shared" si="31"/>
        <v>80.04134381400003</v>
      </c>
      <c r="Q585" s="20"/>
      <c r="R585" s="20"/>
    </row>
    <row r="586" spans="1:18" s="21" customFormat="1" ht="13.2" x14ac:dyDescent="0.25">
      <c r="A586" s="141"/>
      <c r="B586" s="141"/>
      <c r="C586" s="141"/>
      <c r="D586" s="141"/>
      <c r="E586" s="141"/>
      <c r="F586" s="73" t="s">
        <v>32</v>
      </c>
      <c r="G586" s="97">
        <v>0</v>
      </c>
      <c r="H586" s="97">
        <v>0</v>
      </c>
      <c r="I586" s="97">
        <v>0</v>
      </c>
      <c r="J586" s="97">
        <v>0</v>
      </c>
      <c r="K586" s="97">
        <v>0</v>
      </c>
      <c r="L586" s="97">
        <v>0</v>
      </c>
      <c r="M586" s="97">
        <v>0</v>
      </c>
      <c r="N586" s="97">
        <v>0</v>
      </c>
      <c r="O586" s="97">
        <v>0</v>
      </c>
      <c r="P586" s="97">
        <v>0</v>
      </c>
      <c r="Q586" s="20"/>
      <c r="R586" s="20"/>
    </row>
    <row r="587" spans="1:18" s="21" customFormat="1" ht="13.2" x14ac:dyDescent="0.25">
      <c r="A587" s="141"/>
      <c r="B587" s="141"/>
      <c r="C587" s="141"/>
      <c r="D587" s="141"/>
      <c r="E587" s="141"/>
      <c r="F587" s="73" t="s">
        <v>23</v>
      </c>
      <c r="G587" s="97">
        <f t="shared" ref="G587:P587" si="32">SUM(G401:G583)</f>
        <v>35.740675215999993</v>
      </c>
      <c r="H587" s="97">
        <f t="shared" si="32"/>
        <v>43.643713881000011</v>
      </c>
      <c r="I587" s="97">
        <f t="shared" si="32"/>
        <v>66.094680606000026</v>
      </c>
      <c r="J587" s="97">
        <f t="shared" si="32"/>
        <v>84.920217850000014</v>
      </c>
      <c r="K587" s="97">
        <f t="shared" si="32"/>
        <v>99.851217850000026</v>
      </c>
      <c r="L587" s="97">
        <f t="shared" si="32"/>
        <v>109.79507568999999</v>
      </c>
      <c r="M587" s="97">
        <f t="shared" si="32"/>
        <v>113.94807568999998</v>
      </c>
      <c r="N587" s="97">
        <f t="shared" si="32"/>
        <v>130.761222253</v>
      </c>
      <c r="O587" s="97">
        <f t="shared" si="32"/>
        <v>138.65044381399994</v>
      </c>
      <c r="P587" s="97">
        <f t="shared" si="32"/>
        <v>148.06044381400002</v>
      </c>
      <c r="Q587" s="97"/>
      <c r="R587" s="20"/>
    </row>
    <row r="588" spans="1:18" s="21" customFormat="1" ht="13.2" x14ac:dyDescent="0.25">
      <c r="A588" s="141"/>
      <c r="B588" s="141"/>
      <c r="C588" s="141"/>
      <c r="D588" s="141"/>
      <c r="E588" s="141"/>
      <c r="F588" s="73" t="s">
        <v>24</v>
      </c>
      <c r="G588" s="97">
        <f t="shared" ref="G588:P588" si="33">G405+G406+G407+G408+G409+G410+G411+G412+G413+G414+G415+G461+G462+G463+G464+G465+G510+G511+G512+G551+G552+G553+G554+G555+G556+G557+G558+G559+G563+G564+G565+G566+G536+G537+G538+G539+G540+G541+G542+G543+G544+G545+G578+G579+G580+G581+G582+G583</f>
        <v>21.440100000000001</v>
      </c>
      <c r="H588" s="97">
        <f t="shared" si="33"/>
        <v>23.030100000000001</v>
      </c>
      <c r="I588" s="97">
        <f t="shared" si="33"/>
        <v>34.2361</v>
      </c>
      <c r="J588" s="97">
        <f t="shared" si="33"/>
        <v>37.838099999999997</v>
      </c>
      <c r="K588" s="97">
        <f t="shared" si="33"/>
        <v>39.478100000000005</v>
      </c>
      <c r="L588" s="97">
        <f t="shared" si="33"/>
        <v>39.998100000000001</v>
      </c>
      <c r="M588" s="97">
        <f t="shared" si="33"/>
        <v>39.998100000000001</v>
      </c>
      <c r="N588" s="97">
        <f t="shared" si="33"/>
        <v>45.348100000000002</v>
      </c>
      <c r="O588" s="97">
        <f t="shared" si="33"/>
        <v>47.91810000000001</v>
      </c>
      <c r="P588" s="97">
        <f t="shared" si="33"/>
        <v>55.108100000000015</v>
      </c>
      <c r="Q588" s="20"/>
      <c r="R588" s="20"/>
    </row>
    <row r="589" spans="1:18" s="55" customFormat="1" ht="42" customHeight="1" x14ac:dyDescent="0.25">
      <c r="A589" s="63">
        <v>11</v>
      </c>
      <c r="B589" s="147" t="s">
        <v>44</v>
      </c>
      <c r="C589" s="147"/>
      <c r="D589" s="147"/>
      <c r="E589" s="147"/>
      <c r="F589" s="147"/>
      <c r="G589" s="147"/>
      <c r="H589" s="147"/>
      <c r="I589" s="147"/>
      <c r="J589" s="147"/>
      <c r="K589" s="147"/>
      <c r="L589" s="147"/>
      <c r="M589" s="147"/>
      <c r="N589" s="147"/>
      <c r="O589" s="147"/>
      <c r="P589" s="147"/>
      <c r="Q589" s="119"/>
      <c r="R589" s="60"/>
    </row>
    <row r="590" spans="1:18" s="21" customFormat="1" ht="26.4" x14ac:dyDescent="0.25">
      <c r="A590" s="75" t="s">
        <v>658</v>
      </c>
      <c r="B590" s="98" t="s">
        <v>656</v>
      </c>
      <c r="C590" s="68" t="s">
        <v>683</v>
      </c>
      <c r="D590" s="96" t="s">
        <v>698</v>
      </c>
      <c r="E590" s="96" t="s">
        <v>47</v>
      </c>
      <c r="F590" s="73" t="s">
        <v>28</v>
      </c>
      <c r="G590" s="97">
        <v>0.14000000000000001</v>
      </c>
      <c r="H590" s="97">
        <v>0.14000000000000001</v>
      </c>
      <c r="I590" s="97">
        <v>0.14000000000000001</v>
      </c>
      <c r="J590" s="97">
        <v>0.14000000000000001</v>
      </c>
      <c r="K590" s="97">
        <v>0.14000000000000001</v>
      </c>
      <c r="L590" s="97">
        <v>0.14000000000000001</v>
      </c>
      <c r="M590" s="97">
        <v>0.14000000000000001</v>
      </c>
      <c r="N590" s="97">
        <v>0.14000000000000001</v>
      </c>
      <c r="O590" s="97">
        <v>0.14000000000000001</v>
      </c>
      <c r="P590" s="97">
        <v>0.14000000000000001</v>
      </c>
      <c r="Q590" s="75" t="s">
        <v>682</v>
      </c>
      <c r="R590" s="75" t="s">
        <v>682</v>
      </c>
    </row>
    <row r="591" spans="1:18" s="21" customFormat="1" ht="26.4" x14ac:dyDescent="0.25">
      <c r="A591" s="75" t="s">
        <v>659</v>
      </c>
      <c r="B591" s="98" t="s">
        <v>656</v>
      </c>
      <c r="C591" s="68" t="s">
        <v>684</v>
      </c>
      <c r="D591" s="96" t="s">
        <v>677</v>
      </c>
      <c r="E591" s="96" t="s">
        <v>47</v>
      </c>
      <c r="F591" s="156" t="s">
        <v>31</v>
      </c>
      <c r="G591" s="97"/>
      <c r="H591" s="97"/>
      <c r="I591" s="97"/>
      <c r="J591" s="97"/>
      <c r="K591" s="97">
        <v>0.36</v>
      </c>
      <c r="L591" s="97">
        <v>0.36</v>
      </c>
      <c r="M591" s="97">
        <v>0.36</v>
      </c>
      <c r="N591" s="97">
        <v>0.36</v>
      </c>
      <c r="O591" s="97">
        <v>0.36</v>
      </c>
      <c r="P591" s="97">
        <v>0.36</v>
      </c>
      <c r="Q591" s="75" t="s">
        <v>656</v>
      </c>
      <c r="R591" s="75" t="s">
        <v>682</v>
      </c>
    </row>
    <row r="592" spans="1:18" s="21" customFormat="1" ht="26.4" x14ac:dyDescent="0.25">
      <c r="A592" s="75" t="s">
        <v>660</v>
      </c>
      <c r="B592" s="98" t="s">
        <v>656</v>
      </c>
      <c r="C592" s="68" t="s">
        <v>685</v>
      </c>
      <c r="D592" s="96" t="s">
        <v>678</v>
      </c>
      <c r="E592" s="96" t="s">
        <v>47</v>
      </c>
      <c r="F592" s="156" t="s">
        <v>31</v>
      </c>
      <c r="G592" s="97"/>
      <c r="H592" s="97"/>
      <c r="I592" s="97"/>
      <c r="J592" s="97"/>
      <c r="K592" s="97">
        <v>0.43</v>
      </c>
      <c r="L592" s="97">
        <v>0.43</v>
      </c>
      <c r="M592" s="97">
        <v>0.43</v>
      </c>
      <c r="N592" s="97">
        <v>0.43</v>
      </c>
      <c r="O592" s="97">
        <v>0.43</v>
      </c>
      <c r="P592" s="97">
        <v>0.43</v>
      </c>
      <c r="Q592" s="75" t="s">
        <v>656</v>
      </c>
      <c r="R592" s="75" t="s">
        <v>682</v>
      </c>
    </row>
    <row r="593" spans="1:18" s="21" customFormat="1" ht="26.4" x14ac:dyDescent="0.25">
      <c r="A593" s="75" t="s">
        <v>661</v>
      </c>
      <c r="B593" s="98" t="s">
        <v>656</v>
      </c>
      <c r="C593" s="68" t="s">
        <v>686</v>
      </c>
      <c r="D593" s="96" t="s">
        <v>679</v>
      </c>
      <c r="E593" s="96" t="s">
        <v>47</v>
      </c>
      <c r="F593" s="156" t="s">
        <v>31</v>
      </c>
      <c r="G593" s="97">
        <v>1.1399999999999999</v>
      </c>
      <c r="H593" s="97">
        <v>1.1399999999999999</v>
      </c>
      <c r="I593" s="97">
        <v>1.1399999999999999</v>
      </c>
      <c r="J593" s="97">
        <v>1.1399999999999999</v>
      </c>
      <c r="K593" s="97">
        <v>1.1399999999999999</v>
      </c>
      <c r="L593" s="97">
        <v>1.1399999999999999</v>
      </c>
      <c r="M593" s="97">
        <v>1.1399999999999999</v>
      </c>
      <c r="N593" s="97">
        <v>1.1399999999999999</v>
      </c>
      <c r="O593" s="97">
        <v>1.1399999999999999</v>
      </c>
      <c r="P593" s="97">
        <v>1.1399999999999999</v>
      </c>
      <c r="Q593" s="75" t="s">
        <v>656</v>
      </c>
      <c r="R593" s="75" t="s">
        <v>682</v>
      </c>
    </row>
    <row r="594" spans="1:18" s="21" customFormat="1" ht="26.4" x14ac:dyDescent="0.25">
      <c r="A594" s="75" t="s">
        <v>662</v>
      </c>
      <c r="B594" s="98" t="s">
        <v>657</v>
      </c>
      <c r="C594" s="68" t="s">
        <v>692</v>
      </c>
      <c r="D594" s="96" t="s">
        <v>697</v>
      </c>
      <c r="E594" s="96" t="s">
        <v>47</v>
      </c>
      <c r="F594" s="73" t="s">
        <v>28</v>
      </c>
      <c r="G594" s="97">
        <v>0.15</v>
      </c>
      <c r="H594" s="97">
        <v>0.15</v>
      </c>
      <c r="I594" s="97">
        <v>0.15</v>
      </c>
      <c r="J594" s="97">
        <v>0.15</v>
      </c>
      <c r="K594" s="97">
        <v>0.15</v>
      </c>
      <c r="L594" s="97">
        <v>0.15</v>
      </c>
      <c r="M594" s="97">
        <v>0.15</v>
      </c>
      <c r="N594" s="97">
        <v>0.15</v>
      </c>
      <c r="O594" s="97">
        <v>0.15</v>
      </c>
      <c r="P594" s="97">
        <v>0.15</v>
      </c>
      <c r="Q594" s="75" t="s">
        <v>682</v>
      </c>
      <c r="R594" s="75" t="s">
        <v>682</v>
      </c>
    </row>
    <row r="595" spans="1:18" s="21" customFormat="1" ht="26.4" x14ac:dyDescent="0.25">
      <c r="A595" s="75" t="s">
        <v>663</v>
      </c>
      <c r="B595" s="98" t="s">
        <v>657</v>
      </c>
      <c r="C595" s="68" t="s">
        <v>691</v>
      </c>
      <c r="D595" s="96" t="s">
        <v>680</v>
      </c>
      <c r="E595" s="96" t="s">
        <v>47</v>
      </c>
      <c r="F595" s="156" t="s">
        <v>31</v>
      </c>
      <c r="G595" s="97"/>
      <c r="H595" s="97"/>
      <c r="I595" s="97"/>
      <c r="J595" s="97">
        <v>0.43</v>
      </c>
      <c r="K595" s="97">
        <v>0.43</v>
      </c>
      <c r="L595" s="97">
        <v>0.43</v>
      </c>
      <c r="M595" s="97">
        <v>0.43</v>
      </c>
      <c r="N595" s="97">
        <v>0.43</v>
      </c>
      <c r="O595" s="97">
        <v>0.43</v>
      </c>
      <c r="P595" s="97">
        <v>0.43</v>
      </c>
      <c r="Q595" s="75" t="s">
        <v>657</v>
      </c>
      <c r="R595" s="75" t="s">
        <v>682</v>
      </c>
    </row>
    <row r="596" spans="1:18" s="21" customFormat="1" ht="26.4" x14ac:dyDescent="0.25">
      <c r="A596" s="75" t="s">
        <v>664</v>
      </c>
      <c r="B596" s="98" t="s">
        <v>657</v>
      </c>
      <c r="C596" s="68" t="s">
        <v>690</v>
      </c>
      <c r="D596" s="96" t="s">
        <v>681</v>
      </c>
      <c r="E596" s="96" t="s">
        <v>47</v>
      </c>
      <c r="F596" s="156" t="s">
        <v>31</v>
      </c>
      <c r="G596" s="97">
        <v>1.1399999999999999</v>
      </c>
      <c r="H596" s="97">
        <v>1.1399999999999999</v>
      </c>
      <c r="I596" s="97">
        <v>1.1399999999999999</v>
      </c>
      <c r="J596" s="97">
        <v>1.1399999999999999</v>
      </c>
      <c r="K596" s="97">
        <v>1.1399999999999999</v>
      </c>
      <c r="L596" s="97">
        <v>1.1399999999999999</v>
      </c>
      <c r="M596" s="97">
        <v>1.1399999999999999</v>
      </c>
      <c r="N596" s="97">
        <v>1.1399999999999999</v>
      </c>
      <c r="O596" s="97">
        <v>1.1399999999999999</v>
      </c>
      <c r="P596" s="97">
        <v>1.1399999999999999</v>
      </c>
      <c r="Q596" s="75" t="s">
        <v>657</v>
      </c>
      <c r="R596" s="75" t="s">
        <v>682</v>
      </c>
    </row>
    <row r="597" spans="1:18" s="21" customFormat="1" ht="13.2" x14ac:dyDescent="0.25">
      <c r="A597" s="75" t="s">
        <v>665</v>
      </c>
      <c r="B597" s="98" t="s">
        <v>656</v>
      </c>
      <c r="C597" s="68" t="s">
        <v>688</v>
      </c>
      <c r="D597" s="96" t="s">
        <v>695</v>
      </c>
      <c r="E597" s="96" t="s">
        <v>47</v>
      </c>
      <c r="F597" s="73" t="s">
        <v>28</v>
      </c>
      <c r="G597" s="97"/>
      <c r="H597" s="97"/>
      <c r="I597" s="97"/>
      <c r="J597" s="97"/>
      <c r="K597" s="97"/>
      <c r="L597" s="97"/>
      <c r="M597" s="97">
        <v>0.52</v>
      </c>
      <c r="N597" s="97">
        <v>0.52</v>
      </c>
      <c r="O597" s="97">
        <v>0.52</v>
      </c>
      <c r="P597" s="97">
        <v>0.52</v>
      </c>
      <c r="Q597" s="75" t="s">
        <v>682</v>
      </c>
      <c r="R597" s="75" t="s">
        <v>682</v>
      </c>
    </row>
    <row r="598" spans="1:18" s="21" customFormat="1" ht="13.2" x14ac:dyDescent="0.25">
      <c r="A598" s="75" t="s">
        <v>666</v>
      </c>
      <c r="B598" s="98" t="s">
        <v>656</v>
      </c>
      <c r="C598" s="68" t="s">
        <v>689</v>
      </c>
      <c r="D598" s="96" t="s">
        <v>696</v>
      </c>
      <c r="E598" s="96" t="s">
        <v>47</v>
      </c>
      <c r="F598" s="73" t="s">
        <v>28</v>
      </c>
      <c r="G598" s="97"/>
      <c r="H598" s="97"/>
      <c r="I598" s="97"/>
      <c r="J598" s="97"/>
      <c r="K598" s="97"/>
      <c r="L598" s="97"/>
      <c r="M598" s="97"/>
      <c r="N598" s="97">
        <v>0.7</v>
      </c>
      <c r="O598" s="97">
        <v>0.7</v>
      </c>
      <c r="P598" s="97">
        <v>0.7</v>
      </c>
      <c r="Q598" s="75" t="s">
        <v>682</v>
      </c>
      <c r="R598" s="75" t="s">
        <v>682</v>
      </c>
    </row>
    <row r="599" spans="1:18" s="21" customFormat="1" ht="13.2" x14ac:dyDescent="0.25">
      <c r="A599" s="75" t="s">
        <v>667</v>
      </c>
      <c r="B599" s="98" t="s">
        <v>655</v>
      </c>
      <c r="C599" s="68" t="s">
        <v>687</v>
      </c>
      <c r="D599" s="96" t="s">
        <v>693</v>
      </c>
      <c r="E599" s="96" t="s">
        <v>47</v>
      </c>
      <c r="F599" s="73" t="s">
        <v>28</v>
      </c>
      <c r="G599" s="97"/>
      <c r="H599" s="97"/>
      <c r="I599" s="97"/>
      <c r="J599" s="97"/>
      <c r="K599" s="97">
        <v>1</v>
      </c>
      <c r="L599" s="97">
        <v>1</v>
      </c>
      <c r="M599" s="97">
        <v>1</v>
      </c>
      <c r="N599" s="97">
        <v>1</v>
      </c>
      <c r="O599" s="97">
        <v>1</v>
      </c>
      <c r="P599" s="97">
        <v>1</v>
      </c>
      <c r="Q599" s="75" t="s">
        <v>682</v>
      </c>
      <c r="R599" s="75" t="s">
        <v>682</v>
      </c>
    </row>
    <row r="600" spans="1:18" s="21" customFormat="1" ht="13.2" x14ac:dyDescent="0.25">
      <c r="A600" s="75" t="s">
        <v>668</v>
      </c>
      <c r="B600" s="98" t="s">
        <v>655</v>
      </c>
      <c r="C600" s="68" t="s">
        <v>687</v>
      </c>
      <c r="D600" s="96" t="s">
        <v>694</v>
      </c>
      <c r="E600" s="96" t="s">
        <v>47</v>
      </c>
      <c r="F600" s="73" t="s">
        <v>28</v>
      </c>
      <c r="G600" s="97"/>
      <c r="H600" s="97"/>
      <c r="I600" s="97"/>
      <c r="J600" s="97"/>
      <c r="K600" s="97">
        <v>1</v>
      </c>
      <c r="L600" s="97">
        <v>1</v>
      </c>
      <c r="M600" s="97">
        <v>1</v>
      </c>
      <c r="N600" s="97">
        <v>1</v>
      </c>
      <c r="O600" s="97">
        <v>1</v>
      </c>
      <c r="P600" s="97">
        <v>1</v>
      </c>
      <c r="Q600" s="75" t="s">
        <v>682</v>
      </c>
      <c r="R600" s="75" t="s">
        <v>682</v>
      </c>
    </row>
    <row r="601" spans="1:18" s="21" customFormat="1" ht="13.2" x14ac:dyDescent="0.25">
      <c r="A601" s="75" t="s">
        <v>669</v>
      </c>
      <c r="B601" s="98" t="s">
        <v>704</v>
      </c>
      <c r="C601" s="68" t="s">
        <v>699</v>
      </c>
      <c r="D601" s="96" t="s">
        <v>700</v>
      </c>
      <c r="E601" s="96" t="s">
        <v>86</v>
      </c>
      <c r="F601" s="73" t="s">
        <v>28</v>
      </c>
      <c r="G601" s="97">
        <v>0.2</v>
      </c>
      <c r="H601" s="97">
        <v>0.2</v>
      </c>
      <c r="I601" s="97">
        <v>0.2</v>
      </c>
      <c r="J601" s="97">
        <v>0.2</v>
      </c>
      <c r="K601" s="97">
        <v>0.2</v>
      </c>
      <c r="L601" s="97">
        <v>0.2</v>
      </c>
      <c r="M601" s="97">
        <v>0.2</v>
      </c>
      <c r="N601" s="97">
        <v>0.2</v>
      </c>
      <c r="O601" s="97">
        <v>0.2</v>
      </c>
      <c r="P601" s="97">
        <v>0.2</v>
      </c>
      <c r="Q601" s="75" t="s">
        <v>83</v>
      </c>
      <c r="R601" s="96" t="s">
        <v>704</v>
      </c>
    </row>
    <row r="602" spans="1:18" s="21" customFormat="1" ht="13.2" x14ac:dyDescent="0.25">
      <c r="A602" s="75" t="s">
        <v>670</v>
      </c>
      <c r="B602" s="98" t="s">
        <v>704</v>
      </c>
      <c r="C602" s="68" t="s">
        <v>699</v>
      </c>
      <c r="D602" s="96" t="s">
        <v>701</v>
      </c>
      <c r="E602" s="96" t="s">
        <v>86</v>
      </c>
      <c r="F602" s="73" t="s">
        <v>28</v>
      </c>
      <c r="G602" s="92"/>
      <c r="H602" s="92">
        <v>1.43</v>
      </c>
      <c r="I602" s="92">
        <v>1.43</v>
      </c>
      <c r="J602" s="92">
        <v>1.43</v>
      </c>
      <c r="K602" s="92">
        <v>1.43</v>
      </c>
      <c r="L602" s="92">
        <v>1.43</v>
      </c>
      <c r="M602" s="92">
        <v>1.43</v>
      </c>
      <c r="N602" s="92">
        <v>1.43</v>
      </c>
      <c r="O602" s="92">
        <v>1.43</v>
      </c>
      <c r="P602" s="92">
        <v>1.43</v>
      </c>
      <c r="Q602" s="75" t="s">
        <v>83</v>
      </c>
      <c r="R602" s="96" t="s">
        <v>704</v>
      </c>
    </row>
    <row r="603" spans="1:18" s="21" customFormat="1" ht="13.2" x14ac:dyDescent="0.25">
      <c r="A603" s="75" t="s">
        <v>671</v>
      </c>
      <c r="B603" s="98" t="s">
        <v>704</v>
      </c>
      <c r="C603" s="68" t="s">
        <v>699</v>
      </c>
      <c r="D603" s="94" t="s">
        <v>702</v>
      </c>
      <c r="E603" s="94" t="s">
        <v>86</v>
      </c>
      <c r="F603" s="73" t="s">
        <v>28</v>
      </c>
      <c r="G603" s="92"/>
      <c r="H603" s="92"/>
      <c r="I603" s="92">
        <v>0.54</v>
      </c>
      <c r="J603" s="92">
        <v>0.54</v>
      </c>
      <c r="K603" s="92">
        <v>0.54</v>
      </c>
      <c r="L603" s="92">
        <v>0.54</v>
      </c>
      <c r="M603" s="92">
        <v>0.54</v>
      </c>
      <c r="N603" s="92">
        <v>0.54</v>
      </c>
      <c r="O603" s="92">
        <v>0.54</v>
      </c>
      <c r="P603" s="92">
        <v>0.54</v>
      </c>
      <c r="Q603" s="75" t="s">
        <v>83</v>
      </c>
      <c r="R603" s="96" t="s">
        <v>704</v>
      </c>
    </row>
    <row r="604" spans="1:18" s="21" customFormat="1" ht="13.2" x14ac:dyDescent="0.25">
      <c r="A604" s="75" t="s">
        <v>672</v>
      </c>
      <c r="B604" s="98" t="s">
        <v>704</v>
      </c>
      <c r="C604" s="68" t="s">
        <v>699</v>
      </c>
      <c r="D604" s="94" t="s">
        <v>703</v>
      </c>
      <c r="E604" s="94" t="s">
        <v>86</v>
      </c>
      <c r="F604" s="73" t="s">
        <v>28</v>
      </c>
      <c r="G604" s="92"/>
      <c r="H604" s="92"/>
      <c r="I604" s="92"/>
      <c r="J604" s="92"/>
      <c r="K604" s="92"/>
      <c r="L604" s="92"/>
      <c r="M604" s="92">
        <v>1.1299999999999999</v>
      </c>
      <c r="N604" s="92">
        <v>1.1299999999999999</v>
      </c>
      <c r="O604" s="92">
        <v>1.1299999999999999</v>
      </c>
      <c r="P604" s="92">
        <v>1.1299999999999999</v>
      </c>
      <c r="Q604" s="75" t="s">
        <v>83</v>
      </c>
      <c r="R604" s="96" t="s">
        <v>704</v>
      </c>
    </row>
    <row r="605" spans="1:18" s="21" customFormat="1" ht="26.4" x14ac:dyDescent="0.25">
      <c r="A605" s="75" t="s">
        <v>673</v>
      </c>
      <c r="B605" s="95" t="s">
        <v>719</v>
      </c>
      <c r="C605" s="69" t="s">
        <v>720</v>
      </c>
      <c r="D605" s="94" t="s">
        <v>789</v>
      </c>
      <c r="E605" s="94" t="s">
        <v>47</v>
      </c>
      <c r="F605" s="156" t="s">
        <v>31</v>
      </c>
      <c r="G605" s="92">
        <v>0.12</v>
      </c>
      <c r="H605" s="92">
        <v>0.12</v>
      </c>
      <c r="I605" s="92">
        <v>0.12</v>
      </c>
      <c r="J605" s="92">
        <v>0.12</v>
      </c>
      <c r="K605" s="92">
        <v>0.12</v>
      </c>
      <c r="L605" s="92">
        <v>0.12</v>
      </c>
      <c r="M605" s="92">
        <v>0.12</v>
      </c>
      <c r="N605" s="92">
        <v>0.12</v>
      </c>
      <c r="O605" s="92">
        <v>0.12</v>
      </c>
      <c r="P605" s="92">
        <v>0.12</v>
      </c>
      <c r="Q605" s="96" t="s">
        <v>718</v>
      </c>
      <c r="R605" s="96" t="s">
        <v>718</v>
      </c>
    </row>
    <row r="606" spans="1:18" s="21" customFormat="1" ht="13.2" x14ac:dyDescent="0.25">
      <c r="A606" s="75" t="s">
        <v>674</v>
      </c>
      <c r="B606" s="98" t="s">
        <v>705</v>
      </c>
      <c r="C606" s="69" t="s">
        <v>720</v>
      </c>
      <c r="D606" s="70" t="s">
        <v>712</v>
      </c>
      <c r="E606" s="96" t="s">
        <v>47</v>
      </c>
      <c r="F606" s="156" t="s">
        <v>31</v>
      </c>
      <c r="G606" s="97">
        <v>0.14000000000000001</v>
      </c>
      <c r="H606" s="97">
        <v>0.14000000000000001</v>
      </c>
      <c r="I606" s="97">
        <v>0.14000000000000001</v>
      </c>
      <c r="J606" s="97">
        <v>0.14000000000000001</v>
      </c>
      <c r="K606" s="97">
        <v>0.14000000000000001</v>
      </c>
      <c r="L606" s="97">
        <v>0.14000000000000001</v>
      </c>
      <c r="M606" s="97">
        <v>0.14000000000000001</v>
      </c>
      <c r="N606" s="97">
        <v>0.14000000000000001</v>
      </c>
      <c r="O606" s="97">
        <v>0.14000000000000001</v>
      </c>
      <c r="P606" s="97">
        <v>0.14000000000000001</v>
      </c>
      <c r="Q606" s="96" t="s">
        <v>718</v>
      </c>
      <c r="R606" s="96" t="s">
        <v>718</v>
      </c>
    </row>
    <row r="607" spans="1:18" s="21" customFormat="1" ht="13.2" x14ac:dyDescent="0.25">
      <c r="A607" s="75" t="s">
        <v>675</v>
      </c>
      <c r="B607" s="98" t="s">
        <v>706</v>
      </c>
      <c r="C607" s="69" t="s">
        <v>720</v>
      </c>
      <c r="D607" s="70" t="s">
        <v>713</v>
      </c>
      <c r="E607" s="96" t="s">
        <v>47</v>
      </c>
      <c r="F607" s="156" t="s">
        <v>31</v>
      </c>
      <c r="G607" s="97"/>
      <c r="H607" s="97">
        <v>7.0000000000000007E-2</v>
      </c>
      <c r="I607" s="97">
        <v>7.0000000000000007E-2</v>
      </c>
      <c r="J607" s="97">
        <v>7.0000000000000007E-2</v>
      </c>
      <c r="K607" s="97">
        <v>7.0000000000000007E-2</v>
      </c>
      <c r="L607" s="97">
        <v>7.0000000000000007E-2</v>
      </c>
      <c r="M607" s="97">
        <v>7.0000000000000007E-2</v>
      </c>
      <c r="N607" s="97">
        <v>7.0000000000000007E-2</v>
      </c>
      <c r="O607" s="97">
        <v>7.0000000000000007E-2</v>
      </c>
      <c r="P607" s="97">
        <v>7.0000000000000007E-2</v>
      </c>
      <c r="Q607" s="96" t="s">
        <v>718</v>
      </c>
      <c r="R607" s="96" t="s">
        <v>718</v>
      </c>
    </row>
    <row r="608" spans="1:18" s="21" customFormat="1" ht="26.4" x14ac:dyDescent="0.25">
      <c r="A608" s="75" t="s">
        <v>676</v>
      </c>
      <c r="B608" s="98" t="s">
        <v>707</v>
      </c>
      <c r="C608" s="69" t="s">
        <v>720</v>
      </c>
      <c r="D608" s="96" t="s">
        <v>714</v>
      </c>
      <c r="E608" s="96" t="s">
        <v>47</v>
      </c>
      <c r="F608" s="156" t="s">
        <v>31</v>
      </c>
      <c r="G608" s="97"/>
      <c r="H608" s="97">
        <v>0.1</v>
      </c>
      <c r="I608" s="97">
        <v>0.1</v>
      </c>
      <c r="J608" s="97">
        <v>0.1</v>
      </c>
      <c r="K608" s="97">
        <v>0.1</v>
      </c>
      <c r="L608" s="97">
        <v>0.1</v>
      </c>
      <c r="M608" s="97">
        <v>0.1</v>
      </c>
      <c r="N608" s="97">
        <v>0.1</v>
      </c>
      <c r="O608" s="97">
        <v>0.1</v>
      </c>
      <c r="P608" s="97">
        <v>0.1</v>
      </c>
      <c r="Q608" s="96" t="s">
        <v>718</v>
      </c>
      <c r="R608" s="96" t="s">
        <v>718</v>
      </c>
    </row>
    <row r="609" spans="1:18" s="21" customFormat="1" ht="13.2" x14ac:dyDescent="0.25">
      <c r="A609" s="75" t="s">
        <v>749</v>
      </c>
      <c r="B609" s="98" t="s">
        <v>708</v>
      </c>
      <c r="C609" s="69" t="s">
        <v>720</v>
      </c>
      <c r="D609" s="96" t="s">
        <v>790</v>
      </c>
      <c r="E609" s="96" t="s">
        <v>47</v>
      </c>
      <c r="F609" s="156" t="s">
        <v>31</v>
      </c>
      <c r="G609" s="97"/>
      <c r="H609" s="97"/>
      <c r="I609" s="97">
        <v>0.09</v>
      </c>
      <c r="J609" s="97">
        <v>0.09</v>
      </c>
      <c r="K609" s="97">
        <v>0.09</v>
      </c>
      <c r="L609" s="97">
        <v>0.09</v>
      </c>
      <c r="M609" s="97">
        <v>0.09</v>
      </c>
      <c r="N609" s="97">
        <v>0.09</v>
      </c>
      <c r="O609" s="97">
        <v>0.09</v>
      </c>
      <c r="P609" s="97">
        <v>0.09</v>
      </c>
      <c r="Q609" s="96" t="s">
        <v>718</v>
      </c>
      <c r="R609" s="96" t="s">
        <v>718</v>
      </c>
    </row>
    <row r="610" spans="1:18" s="21" customFormat="1" ht="26.4" x14ac:dyDescent="0.25">
      <c r="A610" s="75" t="s">
        <v>750</v>
      </c>
      <c r="B610" s="95" t="s">
        <v>709</v>
      </c>
      <c r="C610" s="69" t="s">
        <v>720</v>
      </c>
      <c r="D610" s="96" t="s">
        <v>715</v>
      </c>
      <c r="E610" s="96" t="s">
        <v>47</v>
      </c>
      <c r="F610" s="156" t="s">
        <v>31</v>
      </c>
      <c r="G610" s="97"/>
      <c r="H610" s="97"/>
      <c r="I610" s="97">
        <v>0.13</v>
      </c>
      <c r="J610" s="97">
        <v>0.13</v>
      </c>
      <c r="K610" s="97">
        <v>0.13</v>
      </c>
      <c r="L610" s="97">
        <v>0.13</v>
      </c>
      <c r="M610" s="97">
        <v>0.13</v>
      </c>
      <c r="N610" s="97">
        <v>0.13</v>
      </c>
      <c r="O610" s="97">
        <v>0.13</v>
      </c>
      <c r="P610" s="97">
        <v>0.13</v>
      </c>
      <c r="Q610" s="96" t="s">
        <v>718</v>
      </c>
      <c r="R610" s="96" t="s">
        <v>718</v>
      </c>
    </row>
    <row r="611" spans="1:18" s="21" customFormat="1" ht="13.2" x14ac:dyDescent="0.25">
      <c r="A611" s="75" t="s">
        <v>751</v>
      </c>
      <c r="B611" s="95" t="s">
        <v>710</v>
      </c>
      <c r="C611" s="69" t="s">
        <v>721</v>
      </c>
      <c r="D611" s="96" t="s">
        <v>716</v>
      </c>
      <c r="E611" s="96" t="s">
        <v>47</v>
      </c>
      <c r="F611" s="156" t="s">
        <v>31</v>
      </c>
      <c r="G611" s="97"/>
      <c r="H611" s="97"/>
      <c r="I611" s="97"/>
      <c r="J611" s="97">
        <v>0.09</v>
      </c>
      <c r="K611" s="97">
        <v>0.09</v>
      </c>
      <c r="L611" s="97">
        <v>0.09</v>
      </c>
      <c r="M611" s="97">
        <v>0.09</v>
      </c>
      <c r="N611" s="97">
        <v>0.09</v>
      </c>
      <c r="O611" s="97">
        <v>0.09</v>
      </c>
      <c r="P611" s="97">
        <v>0.09</v>
      </c>
      <c r="Q611" s="96" t="s">
        <v>718</v>
      </c>
      <c r="R611" s="96" t="s">
        <v>718</v>
      </c>
    </row>
    <row r="612" spans="1:18" s="21" customFormat="1" ht="13.2" x14ac:dyDescent="0.25">
      <c r="A612" s="75" t="s">
        <v>752</v>
      </c>
      <c r="B612" s="95" t="s">
        <v>711</v>
      </c>
      <c r="C612" s="69" t="s">
        <v>722</v>
      </c>
      <c r="D612" s="96" t="s">
        <v>717</v>
      </c>
      <c r="E612" s="96" t="s">
        <v>47</v>
      </c>
      <c r="F612" s="156" t="s">
        <v>31</v>
      </c>
      <c r="G612" s="97"/>
      <c r="H612" s="97"/>
      <c r="I612" s="97"/>
      <c r="J612" s="97">
        <v>0.13</v>
      </c>
      <c r="K612" s="97">
        <v>0.13</v>
      </c>
      <c r="L612" s="97">
        <v>0.13</v>
      </c>
      <c r="M612" s="97">
        <v>0.13</v>
      </c>
      <c r="N612" s="97">
        <v>0.13</v>
      </c>
      <c r="O612" s="97">
        <v>0.13</v>
      </c>
      <c r="P612" s="97">
        <v>0.13</v>
      </c>
      <c r="Q612" s="96" t="s">
        <v>718</v>
      </c>
      <c r="R612" s="96" t="s">
        <v>718</v>
      </c>
    </row>
    <row r="613" spans="1:18" s="21" customFormat="1" ht="52.8" x14ac:dyDescent="0.25">
      <c r="A613" s="75" t="s">
        <v>753</v>
      </c>
      <c r="B613" s="95" t="s">
        <v>744</v>
      </c>
      <c r="C613" s="69" t="s">
        <v>721</v>
      </c>
      <c r="D613" s="96" t="s">
        <v>791</v>
      </c>
      <c r="E613" s="96" t="s">
        <v>47</v>
      </c>
      <c r="F613" s="156" t="s">
        <v>31</v>
      </c>
      <c r="G613" s="97"/>
      <c r="H613" s="97"/>
      <c r="I613" s="97"/>
      <c r="J613" s="97"/>
      <c r="K613" s="97">
        <v>0.115</v>
      </c>
      <c r="L613" s="97">
        <v>0.115</v>
      </c>
      <c r="M613" s="97">
        <v>0.115</v>
      </c>
      <c r="N613" s="97">
        <v>0.115</v>
      </c>
      <c r="O613" s="97">
        <v>0.115</v>
      </c>
      <c r="P613" s="97">
        <v>0.115</v>
      </c>
      <c r="Q613" s="96" t="s">
        <v>718</v>
      </c>
      <c r="R613" s="96" t="s">
        <v>718</v>
      </c>
    </row>
    <row r="614" spans="1:18" s="21" customFormat="1" ht="26.4" x14ac:dyDescent="0.25">
      <c r="A614" s="75" t="s">
        <v>754</v>
      </c>
      <c r="B614" s="95" t="s">
        <v>723</v>
      </c>
      <c r="C614" s="69" t="s">
        <v>745</v>
      </c>
      <c r="D614" s="96" t="s">
        <v>732</v>
      </c>
      <c r="E614" s="96" t="s">
        <v>47</v>
      </c>
      <c r="F614" s="156" t="s">
        <v>31</v>
      </c>
      <c r="G614" s="97"/>
      <c r="H614" s="97"/>
      <c r="I614" s="97"/>
      <c r="J614" s="97"/>
      <c r="K614" s="97">
        <v>0.16</v>
      </c>
      <c r="L614" s="97">
        <v>0.16</v>
      </c>
      <c r="M614" s="97">
        <v>0.16</v>
      </c>
      <c r="N614" s="97">
        <v>0.16</v>
      </c>
      <c r="O614" s="97">
        <v>0.16</v>
      </c>
      <c r="P614" s="97">
        <v>0.16</v>
      </c>
      <c r="Q614" s="96" t="s">
        <v>718</v>
      </c>
      <c r="R614" s="96" t="s">
        <v>718</v>
      </c>
    </row>
    <row r="615" spans="1:18" s="21" customFormat="1" ht="26.4" x14ac:dyDescent="0.25">
      <c r="A615" s="75" t="s">
        <v>755</v>
      </c>
      <c r="B615" s="95" t="s">
        <v>724</v>
      </c>
      <c r="C615" s="69" t="s">
        <v>721</v>
      </c>
      <c r="D615" s="96" t="s">
        <v>733</v>
      </c>
      <c r="E615" s="96" t="s">
        <v>47</v>
      </c>
      <c r="F615" s="156" t="s">
        <v>31</v>
      </c>
      <c r="G615" s="97"/>
      <c r="H615" s="97"/>
      <c r="I615" s="97"/>
      <c r="J615" s="97"/>
      <c r="K615" s="97"/>
      <c r="L615" s="97">
        <v>7.0000000000000007E-2</v>
      </c>
      <c r="M615" s="97">
        <v>7.0000000000000007E-2</v>
      </c>
      <c r="N615" s="97">
        <v>7.0000000000000007E-2</v>
      </c>
      <c r="O615" s="97">
        <v>7.0000000000000007E-2</v>
      </c>
      <c r="P615" s="97">
        <v>7.0000000000000007E-2</v>
      </c>
      <c r="Q615" s="96" t="s">
        <v>718</v>
      </c>
      <c r="R615" s="96" t="s">
        <v>718</v>
      </c>
    </row>
    <row r="616" spans="1:18" s="21" customFormat="1" ht="26.4" x14ac:dyDescent="0.25">
      <c r="A616" s="75" t="s">
        <v>756</v>
      </c>
      <c r="B616" s="95" t="s">
        <v>725</v>
      </c>
      <c r="C616" s="69" t="s">
        <v>721</v>
      </c>
      <c r="D616" s="96" t="s">
        <v>734</v>
      </c>
      <c r="E616" s="96" t="s">
        <v>47</v>
      </c>
      <c r="F616" s="156" t="s">
        <v>31</v>
      </c>
      <c r="G616" s="97"/>
      <c r="H616" s="97"/>
      <c r="I616" s="97"/>
      <c r="J616" s="97"/>
      <c r="K616" s="97"/>
      <c r="L616" s="97">
        <v>0.13</v>
      </c>
      <c r="M616" s="97">
        <v>0.13</v>
      </c>
      <c r="N616" s="97">
        <v>0.13</v>
      </c>
      <c r="O616" s="97">
        <v>0.13</v>
      </c>
      <c r="P616" s="97">
        <v>0.13</v>
      </c>
      <c r="Q616" s="96" t="s">
        <v>718</v>
      </c>
      <c r="R616" s="96" t="s">
        <v>718</v>
      </c>
    </row>
    <row r="617" spans="1:18" s="21" customFormat="1" ht="13.2" x14ac:dyDescent="0.25">
      <c r="A617" s="75" t="s">
        <v>757</v>
      </c>
      <c r="B617" s="95" t="s">
        <v>726</v>
      </c>
      <c r="C617" s="69" t="s">
        <v>721</v>
      </c>
      <c r="D617" s="96" t="s">
        <v>735</v>
      </c>
      <c r="E617" s="96" t="s">
        <v>47</v>
      </c>
      <c r="F617" s="156" t="s">
        <v>31</v>
      </c>
      <c r="G617" s="97"/>
      <c r="H617" s="97"/>
      <c r="I617" s="97"/>
      <c r="J617" s="97"/>
      <c r="K617" s="97"/>
      <c r="L617" s="97"/>
      <c r="M617" s="97">
        <v>7.0000000000000007E-2</v>
      </c>
      <c r="N617" s="97">
        <v>7.0000000000000007E-2</v>
      </c>
      <c r="O617" s="97">
        <v>7.0000000000000007E-2</v>
      </c>
      <c r="P617" s="97">
        <v>7.0000000000000007E-2</v>
      </c>
      <c r="Q617" s="96" t="s">
        <v>718</v>
      </c>
      <c r="R617" s="96" t="s">
        <v>718</v>
      </c>
    </row>
    <row r="618" spans="1:18" s="21" customFormat="1" ht="13.2" x14ac:dyDescent="0.25">
      <c r="A618" s="75" t="s">
        <v>758</v>
      </c>
      <c r="B618" s="95" t="s">
        <v>727</v>
      </c>
      <c r="C618" s="69" t="s">
        <v>746</v>
      </c>
      <c r="D618" s="96" t="s">
        <v>736</v>
      </c>
      <c r="E618" s="96" t="s">
        <v>47</v>
      </c>
      <c r="F618" s="156" t="s">
        <v>31</v>
      </c>
      <c r="G618" s="97"/>
      <c r="H618" s="97"/>
      <c r="I618" s="97"/>
      <c r="J618" s="97"/>
      <c r="K618" s="97"/>
      <c r="L618" s="97"/>
      <c r="M618" s="97">
        <v>0.13</v>
      </c>
      <c r="N618" s="97">
        <v>0.13</v>
      </c>
      <c r="O618" s="97">
        <v>0.13</v>
      </c>
      <c r="P618" s="97">
        <v>0.13</v>
      </c>
      <c r="Q618" s="96" t="s">
        <v>718</v>
      </c>
      <c r="R618" s="96" t="s">
        <v>718</v>
      </c>
    </row>
    <row r="619" spans="1:18" s="21" customFormat="1" ht="13.2" x14ac:dyDescent="0.25">
      <c r="A619" s="75" t="s">
        <v>759</v>
      </c>
      <c r="B619" s="95" t="s">
        <v>728</v>
      </c>
      <c r="C619" s="69" t="s">
        <v>721</v>
      </c>
      <c r="D619" s="96" t="s">
        <v>737</v>
      </c>
      <c r="E619" s="96" t="s">
        <v>47</v>
      </c>
      <c r="F619" s="156" t="s">
        <v>31</v>
      </c>
      <c r="G619" s="97"/>
      <c r="H619" s="97"/>
      <c r="I619" s="97"/>
      <c r="J619" s="97"/>
      <c r="K619" s="97"/>
      <c r="L619" s="97"/>
      <c r="M619" s="97"/>
      <c r="N619" s="97">
        <v>0.09</v>
      </c>
      <c r="O619" s="97">
        <v>0.09</v>
      </c>
      <c r="P619" s="97">
        <v>0.09</v>
      </c>
      <c r="Q619" s="96" t="s">
        <v>718</v>
      </c>
      <c r="R619" s="96" t="s">
        <v>718</v>
      </c>
    </row>
    <row r="620" spans="1:18" s="21" customFormat="1" ht="13.2" x14ac:dyDescent="0.25">
      <c r="A620" s="75" t="s">
        <v>760</v>
      </c>
      <c r="B620" s="95" t="s">
        <v>729</v>
      </c>
      <c r="C620" s="69" t="s">
        <v>746</v>
      </c>
      <c r="D620" s="96" t="s">
        <v>738</v>
      </c>
      <c r="E620" s="96" t="s">
        <v>47</v>
      </c>
      <c r="F620" s="156" t="s">
        <v>31</v>
      </c>
      <c r="G620" s="97"/>
      <c r="H620" s="97"/>
      <c r="I620" s="97"/>
      <c r="J620" s="97"/>
      <c r="K620" s="97"/>
      <c r="L620" s="97"/>
      <c r="M620" s="97"/>
      <c r="N620" s="97">
        <v>0.13</v>
      </c>
      <c r="O620" s="97">
        <v>0.13</v>
      </c>
      <c r="P620" s="97">
        <v>0.13</v>
      </c>
      <c r="Q620" s="96" t="s">
        <v>718</v>
      </c>
      <c r="R620" s="96" t="s">
        <v>718</v>
      </c>
    </row>
    <row r="621" spans="1:18" s="21" customFormat="1" ht="26.4" x14ac:dyDescent="0.25">
      <c r="A621" s="75" t="s">
        <v>761</v>
      </c>
      <c r="B621" s="95" t="s">
        <v>731</v>
      </c>
      <c r="C621" s="69" t="s">
        <v>721</v>
      </c>
      <c r="D621" s="96" t="s">
        <v>748</v>
      </c>
      <c r="E621" s="96" t="s">
        <v>47</v>
      </c>
      <c r="F621" s="156" t="s">
        <v>31</v>
      </c>
      <c r="G621" s="97"/>
      <c r="H621" s="97"/>
      <c r="I621" s="97"/>
      <c r="J621" s="97"/>
      <c r="K621" s="97"/>
      <c r="L621" s="97"/>
      <c r="M621" s="97"/>
      <c r="N621" s="97"/>
      <c r="O621" s="97">
        <v>0.14000000000000001</v>
      </c>
      <c r="P621" s="97">
        <v>0.14000000000000001</v>
      </c>
      <c r="Q621" s="96" t="s">
        <v>718</v>
      </c>
      <c r="R621" s="96" t="s">
        <v>718</v>
      </c>
    </row>
    <row r="622" spans="1:18" s="21" customFormat="1" ht="13.2" x14ac:dyDescent="0.25">
      <c r="A622" s="75" t="s">
        <v>762</v>
      </c>
      <c r="B622" s="95" t="s">
        <v>730</v>
      </c>
      <c r="C622" s="69" t="s">
        <v>747</v>
      </c>
      <c r="D622" s="96" t="s">
        <v>739</v>
      </c>
      <c r="E622" s="96" t="s">
        <v>47</v>
      </c>
      <c r="F622" s="156" t="s">
        <v>31</v>
      </c>
      <c r="G622" s="97"/>
      <c r="H622" s="97"/>
      <c r="I622" s="97"/>
      <c r="J622" s="97"/>
      <c r="K622" s="97"/>
      <c r="L622" s="97"/>
      <c r="M622" s="97"/>
      <c r="N622" s="97"/>
      <c r="O622" s="97">
        <v>0.21</v>
      </c>
      <c r="P622" s="97">
        <v>0.21</v>
      </c>
      <c r="Q622" s="96" t="s">
        <v>718</v>
      </c>
      <c r="R622" s="96" t="s">
        <v>718</v>
      </c>
    </row>
    <row r="623" spans="1:18" s="21" customFormat="1" ht="26.4" x14ac:dyDescent="0.25">
      <c r="A623" s="75" t="s">
        <v>763</v>
      </c>
      <c r="B623" s="95" t="s">
        <v>742</v>
      </c>
      <c r="C623" s="69" t="s">
        <v>747</v>
      </c>
      <c r="D623" s="96" t="s">
        <v>740</v>
      </c>
      <c r="E623" s="96" t="s">
        <v>47</v>
      </c>
      <c r="F623" s="156" t="s">
        <v>31</v>
      </c>
      <c r="G623" s="97"/>
      <c r="H623" s="97"/>
      <c r="I623" s="97"/>
      <c r="J623" s="97"/>
      <c r="K623" s="97"/>
      <c r="L623" s="97"/>
      <c r="M623" s="97"/>
      <c r="N623" s="97"/>
      <c r="O623" s="97"/>
      <c r="P623" s="97">
        <v>0.19</v>
      </c>
      <c r="Q623" s="96" t="s">
        <v>718</v>
      </c>
      <c r="R623" s="96" t="s">
        <v>718</v>
      </c>
    </row>
    <row r="624" spans="1:18" s="21" customFormat="1" ht="13.2" x14ac:dyDescent="0.25">
      <c r="A624" s="75" t="s">
        <v>764</v>
      </c>
      <c r="B624" s="95" t="s">
        <v>743</v>
      </c>
      <c r="C624" s="69" t="s">
        <v>747</v>
      </c>
      <c r="D624" s="96" t="s">
        <v>741</v>
      </c>
      <c r="E624" s="96" t="s">
        <v>47</v>
      </c>
      <c r="F624" s="156" t="s">
        <v>31</v>
      </c>
      <c r="G624" s="97"/>
      <c r="H624" s="97"/>
      <c r="I624" s="97"/>
      <c r="J624" s="97"/>
      <c r="K624" s="97"/>
      <c r="L624" s="97"/>
      <c r="M624" s="97"/>
      <c r="N624" s="97"/>
      <c r="O624" s="97"/>
      <c r="P624" s="97">
        <v>0.28999999999999998</v>
      </c>
      <c r="Q624" s="96" t="s">
        <v>718</v>
      </c>
      <c r="R624" s="96" t="s">
        <v>718</v>
      </c>
    </row>
    <row r="625" spans="1:18" s="21" customFormat="1" ht="39.6" x14ac:dyDescent="0.25">
      <c r="A625" s="75" t="s">
        <v>765</v>
      </c>
      <c r="B625" s="95" t="s">
        <v>800</v>
      </c>
      <c r="C625" s="26" t="s">
        <v>801</v>
      </c>
      <c r="D625" s="75" t="s">
        <v>799</v>
      </c>
      <c r="E625" s="75" t="s">
        <v>47</v>
      </c>
      <c r="F625" s="156" t="s">
        <v>31</v>
      </c>
      <c r="G625" s="97"/>
      <c r="H625" s="97"/>
      <c r="I625" s="97"/>
      <c r="J625" s="97"/>
      <c r="K625" s="97"/>
      <c r="L625" s="97">
        <v>2</v>
      </c>
      <c r="M625" s="97">
        <v>2</v>
      </c>
      <c r="N625" s="97">
        <v>2</v>
      </c>
      <c r="O625" s="97">
        <v>2</v>
      </c>
      <c r="P625" s="97">
        <v>2</v>
      </c>
      <c r="Q625" s="75" t="s">
        <v>800</v>
      </c>
      <c r="R625" s="20" t="s">
        <v>798</v>
      </c>
    </row>
    <row r="626" spans="1:18" s="21" customFormat="1" ht="13.2" x14ac:dyDescent="0.25">
      <c r="A626" s="75" t="s">
        <v>766</v>
      </c>
      <c r="B626" s="95" t="s">
        <v>909</v>
      </c>
      <c r="C626" s="26" t="s">
        <v>962</v>
      </c>
      <c r="D626" s="75" t="s">
        <v>963</v>
      </c>
      <c r="E626" s="75" t="s">
        <v>47</v>
      </c>
      <c r="F626" s="156" t="s">
        <v>31</v>
      </c>
      <c r="G626" s="97">
        <v>1</v>
      </c>
      <c r="H626" s="97">
        <v>1</v>
      </c>
      <c r="I626" s="97">
        <v>1</v>
      </c>
      <c r="J626" s="97">
        <v>1</v>
      </c>
      <c r="K626" s="97">
        <v>1</v>
      </c>
      <c r="L626" s="97">
        <v>1</v>
      </c>
      <c r="M626" s="97">
        <v>1</v>
      </c>
      <c r="N626" s="97">
        <v>1</v>
      </c>
      <c r="O626" s="97">
        <v>1</v>
      </c>
      <c r="P626" s="97">
        <v>1</v>
      </c>
      <c r="Q626" s="75" t="s">
        <v>831</v>
      </c>
      <c r="R626" s="75" t="s">
        <v>831</v>
      </c>
    </row>
    <row r="627" spans="1:18" s="21" customFormat="1" ht="79.2" x14ac:dyDescent="0.25">
      <c r="A627" s="75" t="s">
        <v>767</v>
      </c>
      <c r="B627" s="95" t="s">
        <v>910</v>
      </c>
      <c r="C627" s="69" t="s">
        <v>964</v>
      </c>
      <c r="D627" s="96" t="s">
        <v>965</v>
      </c>
      <c r="E627" s="75" t="s">
        <v>47</v>
      </c>
      <c r="F627" s="156" t="s">
        <v>31</v>
      </c>
      <c r="G627" s="97">
        <v>1</v>
      </c>
      <c r="H627" s="97">
        <v>1</v>
      </c>
      <c r="I627" s="97">
        <v>1</v>
      </c>
      <c r="J627" s="97">
        <v>1</v>
      </c>
      <c r="K627" s="97">
        <v>1</v>
      </c>
      <c r="L627" s="97">
        <v>1</v>
      </c>
      <c r="M627" s="97">
        <v>1</v>
      </c>
      <c r="N627" s="97">
        <v>1</v>
      </c>
      <c r="O627" s="97">
        <v>1</v>
      </c>
      <c r="P627" s="97">
        <v>1</v>
      </c>
      <c r="Q627" s="75" t="s">
        <v>831</v>
      </c>
      <c r="R627" s="75" t="s">
        <v>831</v>
      </c>
    </row>
    <row r="628" spans="1:18" s="21" customFormat="1" ht="13.2" x14ac:dyDescent="0.25">
      <c r="A628" s="75" t="s">
        <v>768</v>
      </c>
      <c r="B628" s="98" t="s">
        <v>977</v>
      </c>
      <c r="C628" s="69" t="s">
        <v>976</v>
      </c>
      <c r="D628" s="96" t="s">
        <v>1006</v>
      </c>
      <c r="E628" s="96" t="s">
        <v>47</v>
      </c>
      <c r="F628" s="156" t="s">
        <v>31</v>
      </c>
      <c r="G628" s="97">
        <v>1.5</v>
      </c>
      <c r="H628" s="97">
        <v>1.5</v>
      </c>
      <c r="I628" s="97">
        <v>1.5</v>
      </c>
      <c r="J628" s="97">
        <v>1.5</v>
      </c>
      <c r="K628" s="97">
        <v>1.5</v>
      </c>
      <c r="L628" s="97">
        <v>1.5</v>
      </c>
      <c r="M628" s="97">
        <v>1.5</v>
      </c>
      <c r="N628" s="97">
        <v>1.5</v>
      </c>
      <c r="O628" s="97">
        <v>1.5</v>
      </c>
      <c r="P628" s="97">
        <v>1.5</v>
      </c>
      <c r="Q628" s="96" t="s">
        <v>66</v>
      </c>
      <c r="R628" s="96" t="s">
        <v>971</v>
      </c>
    </row>
    <row r="629" spans="1:18" s="21" customFormat="1" ht="39.6" x14ac:dyDescent="0.25">
      <c r="A629" s="75" t="s">
        <v>769</v>
      </c>
      <c r="B629" s="95" t="s">
        <v>1183</v>
      </c>
      <c r="C629" s="69" t="s">
        <v>1236</v>
      </c>
      <c r="D629" s="96" t="s">
        <v>1213</v>
      </c>
      <c r="E629" s="75" t="s">
        <v>47</v>
      </c>
      <c r="F629" s="73" t="s">
        <v>28</v>
      </c>
      <c r="G629" s="97">
        <v>1.23</v>
      </c>
      <c r="H629" s="97">
        <v>1.23</v>
      </c>
      <c r="I629" s="97">
        <v>1.23</v>
      </c>
      <c r="J629" s="97">
        <v>1.23</v>
      </c>
      <c r="K629" s="97">
        <v>1.23</v>
      </c>
      <c r="L629" s="97">
        <v>1.23</v>
      </c>
      <c r="M629" s="97">
        <v>1.23</v>
      </c>
      <c r="N629" s="97">
        <v>1.23</v>
      </c>
      <c r="O629" s="97">
        <v>1.23</v>
      </c>
      <c r="P629" s="97">
        <v>1.23</v>
      </c>
      <c r="Q629" s="20" t="s">
        <v>1084</v>
      </c>
      <c r="R629" s="20" t="s">
        <v>1085</v>
      </c>
    </row>
    <row r="630" spans="1:18" s="21" customFormat="1" ht="52.8" x14ac:dyDescent="0.25">
      <c r="A630" s="75" t="s">
        <v>770</v>
      </c>
      <c r="B630" s="95" t="s">
        <v>1184</v>
      </c>
      <c r="C630" s="69" t="s">
        <v>1237</v>
      </c>
      <c r="D630" s="93" t="s">
        <v>1214</v>
      </c>
      <c r="E630" s="75" t="s">
        <v>47</v>
      </c>
      <c r="F630" s="73" t="s">
        <v>28</v>
      </c>
      <c r="G630" s="97"/>
      <c r="H630" s="97"/>
      <c r="I630" s="97"/>
      <c r="J630" s="97">
        <v>1.88</v>
      </c>
      <c r="K630" s="97">
        <v>1.88</v>
      </c>
      <c r="L630" s="97">
        <v>1.88</v>
      </c>
      <c r="M630" s="97">
        <v>1.88</v>
      </c>
      <c r="N630" s="97">
        <v>1.88</v>
      </c>
      <c r="O630" s="97">
        <v>1.88</v>
      </c>
      <c r="P630" s="97">
        <v>1.88</v>
      </c>
      <c r="Q630" s="20" t="s">
        <v>1084</v>
      </c>
      <c r="R630" s="20" t="s">
        <v>1085</v>
      </c>
    </row>
    <row r="631" spans="1:18" s="21" customFormat="1" ht="39.6" x14ac:dyDescent="0.25">
      <c r="A631" s="75" t="s">
        <v>771</v>
      </c>
      <c r="B631" s="95" t="s">
        <v>1185</v>
      </c>
      <c r="C631" s="69" t="s">
        <v>1238</v>
      </c>
      <c r="D631" s="93" t="s">
        <v>1215</v>
      </c>
      <c r="E631" s="75" t="s">
        <v>47</v>
      </c>
      <c r="F631" s="73" t="s">
        <v>28</v>
      </c>
      <c r="G631" s="97"/>
      <c r="H631" s="97">
        <v>1.05</v>
      </c>
      <c r="I631" s="97">
        <v>1.05</v>
      </c>
      <c r="J631" s="97">
        <v>1.05</v>
      </c>
      <c r="K631" s="97">
        <v>1.05</v>
      </c>
      <c r="L631" s="97">
        <v>1.05</v>
      </c>
      <c r="M631" s="97">
        <v>1.05</v>
      </c>
      <c r="N631" s="97">
        <v>1.05</v>
      </c>
      <c r="O631" s="97">
        <v>1.05</v>
      </c>
      <c r="P631" s="97">
        <v>1.05</v>
      </c>
      <c r="Q631" s="20" t="s">
        <v>1084</v>
      </c>
      <c r="R631" s="20" t="s">
        <v>1085</v>
      </c>
    </row>
    <row r="632" spans="1:18" s="21" customFormat="1" ht="52.8" x14ac:dyDescent="0.25">
      <c r="A632" s="75" t="s">
        <v>772</v>
      </c>
      <c r="B632" s="95" t="s">
        <v>1186</v>
      </c>
      <c r="C632" s="69" t="s">
        <v>1239</v>
      </c>
      <c r="D632" s="93" t="s">
        <v>1216</v>
      </c>
      <c r="E632" s="75" t="s">
        <v>47</v>
      </c>
      <c r="F632" s="73" t="s">
        <v>28</v>
      </c>
      <c r="G632" s="97"/>
      <c r="H632" s="97">
        <v>1.51</v>
      </c>
      <c r="I632" s="97">
        <v>1.51</v>
      </c>
      <c r="J632" s="97">
        <v>1.51</v>
      </c>
      <c r="K632" s="97">
        <v>1.51</v>
      </c>
      <c r="L632" s="97">
        <v>1.51</v>
      </c>
      <c r="M632" s="97">
        <v>1.51</v>
      </c>
      <c r="N632" s="97">
        <v>1.51</v>
      </c>
      <c r="O632" s="97">
        <v>1.51</v>
      </c>
      <c r="P632" s="97">
        <v>1.51</v>
      </c>
      <c r="Q632" s="20" t="s">
        <v>1084</v>
      </c>
      <c r="R632" s="20" t="s">
        <v>1085</v>
      </c>
    </row>
    <row r="633" spans="1:18" s="21" customFormat="1" ht="39.6" x14ac:dyDescent="0.25">
      <c r="A633" s="75" t="s">
        <v>773</v>
      </c>
      <c r="B633" s="95" t="s">
        <v>1187</v>
      </c>
      <c r="C633" s="69" t="s">
        <v>1240</v>
      </c>
      <c r="D633" s="93" t="s">
        <v>1217</v>
      </c>
      <c r="E633" s="75" t="s">
        <v>47</v>
      </c>
      <c r="F633" s="156" t="s">
        <v>31</v>
      </c>
      <c r="G633" s="97"/>
      <c r="H633" s="97"/>
      <c r="I633" s="97"/>
      <c r="J633" s="97"/>
      <c r="K633" s="97">
        <v>1.8</v>
      </c>
      <c r="L633" s="97">
        <v>1.8</v>
      </c>
      <c r="M633" s="97">
        <v>1.8</v>
      </c>
      <c r="N633" s="97">
        <v>1.8</v>
      </c>
      <c r="O633" s="97">
        <v>1.8</v>
      </c>
      <c r="P633" s="97">
        <v>1.8</v>
      </c>
      <c r="Q633" s="20" t="s">
        <v>1084</v>
      </c>
      <c r="R633" s="20" t="s">
        <v>1085</v>
      </c>
    </row>
    <row r="634" spans="1:18" s="21" customFormat="1" ht="66" x14ac:dyDescent="0.25">
      <c r="A634" s="75" t="s">
        <v>774</v>
      </c>
      <c r="B634" s="95" t="s">
        <v>1188</v>
      </c>
      <c r="C634" s="69" t="s">
        <v>1241</v>
      </c>
      <c r="D634" s="96" t="s">
        <v>1218</v>
      </c>
      <c r="E634" s="75" t="s">
        <v>47</v>
      </c>
      <c r="F634" s="156" t="s">
        <v>31</v>
      </c>
      <c r="G634" s="97"/>
      <c r="H634" s="97"/>
      <c r="I634" s="97"/>
      <c r="J634" s="97"/>
      <c r="K634" s="97"/>
      <c r="L634" s="97">
        <v>2.95</v>
      </c>
      <c r="M634" s="97">
        <v>2.95</v>
      </c>
      <c r="N634" s="97">
        <v>2.95</v>
      </c>
      <c r="O634" s="97">
        <v>2.95</v>
      </c>
      <c r="P634" s="97">
        <v>2.95</v>
      </c>
      <c r="Q634" s="20" t="s">
        <v>1084</v>
      </c>
      <c r="R634" s="20" t="s">
        <v>1085</v>
      </c>
    </row>
    <row r="635" spans="1:18" s="21" customFormat="1" ht="26.4" x14ac:dyDescent="0.25">
      <c r="A635" s="75" t="s">
        <v>775</v>
      </c>
      <c r="B635" s="95" t="s">
        <v>1189</v>
      </c>
      <c r="C635" s="69" t="s">
        <v>1242</v>
      </c>
      <c r="D635" s="93" t="s">
        <v>1219</v>
      </c>
      <c r="E635" s="75" t="s">
        <v>47</v>
      </c>
      <c r="F635" s="156" t="s">
        <v>31</v>
      </c>
      <c r="G635" s="97">
        <v>1.52</v>
      </c>
      <c r="H635" s="97">
        <v>1.52</v>
      </c>
      <c r="I635" s="97">
        <v>1.52</v>
      </c>
      <c r="J635" s="97">
        <v>1.52</v>
      </c>
      <c r="K635" s="97">
        <v>1.52</v>
      </c>
      <c r="L635" s="97">
        <v>1.52</v>
      </c>
      <c r="M635" s="97">
        <v>1.52</v>
      </c>
      <c r="N635" s="97">
        <v>1.52</v>
      </c>
      <c r="O635" s="97">
        <v>1.52</v>
      </c>
      <c r="P635" s="97">
        <v>1.52</v>
      </c>
      <c r="Q635" s="20" t="s">
        <v>1084</v>
      </c>
      <c r="R635" s="20" t="s">
        <v>1085</v>
      </c>
    </row>
    <row r="636" spans="1:18" s="21" customFormat="1" ht="26.4" x14ac:dyDescent="0.25">
      <c r="A636" s="75" t="s">
        <v>776</v>
      </c>
      <c r="B636" s="95" t="s">
        <v>1190</v>
      </c>
      <c r="C636" s="69" t="s">
        <v>1243</v>
      </c>
      <c r="D636" s="93" t="s">
        <v>1220</v>
      </c>
      <c r="E636" s="75" t="s">
        <v>47</v>
      </c>
      <c r="F636" s="156" t="s">
        <v>31</v>
      </c>
      <c r="G636" s="97"/>
      <c r="H636" s="97"/>
      <c r="I636" s="97"/>
      <c r="J636" s="97"/>
      <c r="K636" s="97"/>
      <c r="L636" s="97"/>
      <c r="M636" s="97"/>
      <c r="N636" s="97">
        <v>2.04</v>
      </c>
      <c r="O636" s="97">
        <v>2.04</v>
      </c>
      <c r="P636" s="97">
        <v>2.04</v>
      </c>
      <c r="Q636" s="20" t="s">
        <v>1084</v>
      </c>
      <c r="R636" s="20" t="s">
        <v>1085</v>
      </c>
    </row>
    <row r="637" spans="1:18" s="21" customFormat="1" ht="79.2" x14ac:dyDescent="0.25">
      <c r="A637" s="75" t="s">
        <v>777</v>
      </c>
      <c r="B637" s="95" t="s">
        <v>1191</v>
      </c>
      <c r="C637" s="69" t="s">
        <v>1244</v>
      </c>
      <c r="D637" s="93" t="s">
        <v>1221</v>
      </c>
      <c r="E637" s="75" t="s">
        <v>47</v>
      </c>
      <c r="F637" s="156" t="s">
        <v>31</v>
      </c>
      <c r="G637" s="97"/>
      <c r="H637" s="97"/>
      <c r="I637" s="97"/>
      <c r="J637" s="97"/>
      <c r="K637" s="97"/>
      <c r="L637" s="97"/>
      <c r="M637" s="97">
        <v>3.48</v>
      </c>
      <c r="N637" s="97">
        <v>3.48</v>
      </c>
      <c r="O637" s="97">
        <v>3.48</v>
      </c>
      <c r="P637" s="97">
        <v>3.48</v>
      </c>
      <c r="Q637" s="20" t="s">
        <v>1084</v>
      </c>
      <c r="R637" s="20" t="s">
        <v>1085</v>
      </c>
    </row>
    <row r="638" spans="1:18" s="21" customFormat="1" ht="72" x14ac:dyDescent="0.25">
      <c r="A638" s="75" t="s">
        <v>778</v>
      </c>
      <c r="B638" s="108" t="s">
        <v>1192</v>
      </c>
      <c r="C638" s="69" t="s">
        <v>1244</v>
      </c>
      <c r="D638" s="93" t="s">
        <v>1222</v>
      </c>
      <c r="E638" s="75" t="s">
        <v>47</v>
      </c>
      <c r="F638" s="156" t="s">
        <v>31</v>
      </c>
      <c r="G638" s="97"/>
      <c r="H638" s="97"/>
      <c r="I638" s="97"/>
      <c r="J638" s="97"/>
      <c r="K638" s="97"/>
      <c r="L638" s="97"/>
      <c r="M638" s="97"/>
      <c r="N638" s="97">
        <v>3.59</v>
      </c>
      <c r="O638" s="97">
        <v>3.59</v>
      </c>
      <c r="P638" s="97">
        <v>3.59</v>
      </c>
      <c r="Q638" s="20" t="s">
        <v>1084</v>
      </c>
      <c r="R638" s="20" t="s">
        <v>1085</v>
      </c>
    </row>
    <row r="639" spans="1:18" s="21" customFormat="1" ht="26.4" x14ac:dyDescent="0.25">
      <c r="A639" s="75" t="s">
        <v>779</v>
      </c>
      <c r="B639" s="95" t="s">
        <v>1193</v>
      </c>
      <c r="C639" s="68" t="s">
        <v>1245</v>
      </c>
      <c r="D639" s="93" t="s">
        <v>1223</v>
      </c>
      <c r="E639" s="75" t="s">
        <v>47</v>
      </c>
      <c r="F639" s="156" t="s">
        <v>31</v>
      </c>
      <c r="G639" s="97"/>
      <c r="H639" s="97"/>
      <c r="I639" s="97">
        <v>3.08</v>
      </c>
      <c r="J639" s="97">
        <v>3.08</v>
      </c>
      <c r="K639" s="97">
        <v>3.08</v>
      </c>
      <c r="L639" s="97">
        <v>3.08</v>
      </c>
      <c r="M639" s="97">
        <v>3.08</v>
      </c>
      <c r="N639" s="97">
        <v>3.08</v>
      </c>
      <c r="O639" s="97">
        <v>3.08</v>
      </c>
      <c r="P639" s="97">
        <v>3.08</v>
      </c>
      <c r="Q639" s="20" t="s">
        <v>1084</v>
      </c>
      <c r="R639" s="20" t="s">
        <v>1085</v>
      </c>
    </row>
    <row r="640" spans="1:18" s="21" customFormat="1" ht="26.4" x14ac:dyDescent="0.25">
      <c r="A640" s="75" t="s">
        <v>780</v>
      </c>
      <c r="B640" s="95" t="s">
        <v>1194</v>
      </c>
      <c r="C640" s="68" t="s">
        <v>1245</v>
      </c>
      <c r="D640" s="93" t="s">
        <v>1224</v>
      </c>
      <c r="E640" s="75" t="s">
        <v>47</v>
      </c>
      <c r="F640" s="156" t="s">
        <v>31</v>
      </c>
      <c r="G640" s="97"/>
      <c r="H640" s="97"/>
      <c r="I640" s="97"/>
      <c r="J640" s="97">
        <v>3.41</v>
      </c>
      <c r="K640" s="97">
        <v>3.41</v>
      </c>
      <c r="L640" s="97">
        <v>3.41</v>
      </c>
      <c r="M640" s="97">
        <v>3.41</v>
      </c>
      <c r="N640" s="97">
        <v>3.41</v>
      </c>
      <c r="O640" s="97">
        <v>3.41</v>
      </c>
      <c r="P640" s="97">
        <v>3.41</v>
      </c>
      <c r="Q640" s="20" t="s">
        <v>1084</v>
      </c>
      <c r="R640" s="20" t="s">
        <v>1085</v>
      </c>
    </row>
    <row r="641" spans="1:18" s="21" customFormat="1" ht="13.2" x14ac:dyDescent="0.25">
      <c r="A641" s="75" t="s">
        <v>781</v>
      </c>
      <c r="B641" s="95" t="s">
        <v>1195</v>
      </c>
      <c r="C641" s="68" t="s">
        <v>1246</v>
      </c>
      <c r="D641" s="93" t="s">
        <v>1225</v>
      </c>
      <c r="E641" s="75" t="s">
        <v>47</v>
      </c>
      <c r="F641" s="73" t="s">
        <v>28</v>
      </c>
      <c r="G641" s="97"/>
      <c r="H641" s="97"/>
      <c r="I641" s="97"/>
      <c r="J641" s="97"/>
      <c r="K641" s="97"/>
      <c r="L641" s="97"/>
      <c r="M641" s="97">
        <v>0.75</v>
      </c>
      <c r="N641" s="97">
        <v>0.75</v>
      </c>
      <c r="O641" s="97">
        <v>0.75</v>
      </c>
      <c r="P641" s="97">
        <v>0.75</v>
      </c>
      <c r="Q641" s="20" t="s">
        <v>1084</v>
      </c>
      <c r="R641" s="20" t="s">
        <v>1085</v>
      </c>
    </row>
    <row r="642" spans="1:18" s="21" customFormat="1" ht="13.2" x14ac:dyDescent="0.25">
      <c r="A642" s="75" t="s">
        <v>782</v>
      </c>
      <c r="B642" s="68" t="s">
        <v>1195</v>
      </c>
      <c r="C642" s="95" t="s">
        <v>1247</v>
      </c>
      <c r="D642" s="96" t="s">
        <v>1226</v>
      </c>
      <c r="E642" s="75" t="s">
        <v>47</v>
      </c>
      <c r="F642" s="73" t="s">
        <v>28</v>
      </c>
      <c r="G642" s="99"/>
      <c r="H642" s="99"/>
      <c r="I642" s="99"/>
      <c r="J642" s="97"/>
      <c r="K642" s="97"/>
      <c r="L642" s="97">
        <v>0.64</v>
      </c>
      <c r="M642" s="97">
        <v>0.64</v>
      </c>
      <c r="N642" s="97">
        <v>0.64</v>
      </c>
      <c r="O642" s="97">
        <v>0.64</v>
      </c>
      <c r="P642" s="97">
        <v>0.64</v>
      </c>
      <c r="Q642" s="20" t="s">
        <v>1084</v>
      </c>
      <c r="R642" s="20" t="s">
        <v>1085</v>
      </c>
    </row>
    <row r="643" spans="1:18" s="21" customFormat="1" ht="13.2" x14ac:dyDescent="0.25">
      <c r="A643" s="75" t="s">
        <v>783</v>
      </c>
      <c r="B643" s="68" t="s">
        <v>1196</v>
      </c>
      <c r="C643" s="95" t="s">
        <v>1248</v>
      </c>
      <c r="D643" s="96" t="s">
        <v>1227</v>
      </c>
      <c r="E643" s="75" t="s">
        <v>47</v>
      </c>
      <c r="F643" s="156" t="s">
        <v>31</v>
      </c>
      <c r="G643" s="99"/>
      <c r="H643" s="99"/>
      <c r="I643" s="99"/>
      <c r="J643" s="99"/>
      <c r="K643" s="99"/>
      <c r="L643" s="99"/>
      <c r="M643" s="99"/>
      <c r="N643" s="99"/>
      <c r="O643" s="99"/>
      <c r="P643" s="99">
        <v>0.32</v>
      </c>
      <c r="Q643" s="20" t="s">
        <v>1084</v>
      </c>
      <c r="R643" s="20" t="s">
        <v>1085</v>
      </c>
    </row>
    <row r="644" spans="1:18" s="21" customFormat="1" ht="13.2" x14ac:dyDescent="0.25">
      <c r="A644" s="75" t="s">
        <v>784</v>
      </c>
      <c r="B644" s="95" t="s">
        <v>1197</v>
      </c>
      <c r="C644" s="95" t="s">
        <v>1248</v>
      </c>
      <c r="D644" s="93" t="s">
        <v>1228</v>
      </c>
      <c r="E644" s="75" t="s">
        <v>47</v>
      </c>
      <c r="F644" s="156" t="s">
        <v>31</v>
      </c>
      <c r="G644" s="92"/>
      <c r="H644" s="92">
        <v>0.33</v>
      </c>
      <c r="I644" s="92">
        <v>0.33</v>
      </c>
      <c r="J644" s="92">
        <v>0.33</v>
      </c>
      <c r="K644" s="92">
        <v>0.33</v>
      </c>
      <c r="L644" s="92">
        <v>0.33</v>
      </c>
      <c r="M644" s="92">
        <v>0.33</v>
      </c>
      <c r="N644" s="92">
        <v>0.33</v>
      </c>
      <c r="O644" s="92">
        <v>0.33</v>
      </c>
      <c r="P644" s="92">
        <v>0.33</v>
      </c>
      <c r="Q644" s="20" t="s">
        <v>1084</v>
      </c>
      <c r="R644" s="20" t="s">
        <v>1085</v>
      </c>
    </row>
    <row r="645" spans="1:18" s="21" customFormat="1" ht="26.4" x14ac:dyDescent="0.25">
      <c r="A645" s="75" t="s">
        <v>785</v>
      </c>
      <c r="B645" s="95" t="s">
        <v>1198</v>
      </c>
      <c r="C645" s="68" t="s">
        <v>1249</v>
      </c>
      <c r="D645" s="93" t="s">
        <v>1229</v>
      </c>
      <c r="E645" s="75" t="s">
        <v>47</v>
      </c>
      <c r="F645" s="156" t="s">
        <v>31</v>
      </c>
      <c r="G645" s="92"/>
      <c r="H645" s="92"/>
      <c r="I645" s="92"/>
      <c r="J645" s="92"/>
      <c r="K645" s="92"/>
      <c r="L645" s="92"/>
      <c r="M645" s="92"/>
      <c r="N645" s="92"/>
      <c r="O645" s="92">
        <v>0.65</v>
      </c>
      <c r="P645" s="92">
        <v>0.65</v>
      </c>
      <c r="Q645" s="20" t="s">
        <v>1084</v>
      </c>
      <c r="R645" s="20" t="s">
        <v>1085</v>
      </c>
    </row>
    <row r="646" spans="1:18" s="21" customFormat="1" ht="26.4" x14ac:dyDescent="0.25">
      <c r="A646" s="75" t="s">
        <v>786</v>
      </c>
      <c r="B646" s="95" t="s">
        <v>1199</v>
      </c>
      <c r="C646" s="68" t="s">
        <v>1250</v>
      </c>
      <c r="D646" s="93" t="s">
        <v>1230</v>
      </c>
      <c r="E646" s="75" t="s">
        <v>47</v>
      </c>
      <c r="F646" s="73" t="s">
        <v>28</v>
      </c>
      <c r="G646" s="92"/>
      <c r="H646" s="92"/>
      <c r="I646" s="92"/>
      <c r="J646" s="92"/>
      <c r="K646" s="92">
        <v>2.81</v>
      </c>
      <c r="L646" s="92">
        <v>2.81</v>
      </c>
      <c r="M646" s="92">
        <v>2.81</v>
      </c>
      <c r="N646" s="92">
        <v>2.81</v>
      </c>
      <c r="O646" s="92">
        <v>2.81</v>
      </c>
      <c r="P646" s="92">
        <v>2.81</v>
      </c>
      <c r="Q646" s="20" t="s">
        <v>1084</v>
      </c>
      <c r="R646" s="20" t="s">
        <v>1085</v>
      </c>
    </row>
    <row r="647" spans="1:18" s="21" customFormat="1" ht="26.4" x14ac:dyDescent="0.25">
      <c r="A647" s="75" t="s">
        <v>787</v>
      </c>
      <c r="B647" s="95" t="s">
        <v>1199</v>
      </c>
      <c r="C647" s="68" t="s">
        <v>1251</v>
      </c>
      <c r="D647" s="96" t="s">
        <v>1231</v>
      </c>
      <c r="E647" s="75" t="s">
        <v>47</v>
      </c>
      <c r="F647" s="73" t="s">
        <v>28</v>
      </c>
      <c r="G647" s="92"/>
      <c r="H647" s="92"/>
      <c r="I647" s="92">
        <v>2.34</v>
      </c>
      <c r="J647" s="92">
        <v>2.34</v>
      </c>
      <c r="K647" s="92">
        <v>2.34</v>
      </c>
      <c r="L647" s="92">
        <v>2.34</v>
      </c>
      <c r="M647" s="92">
        <v>2.34</v>
      </c>
      <c r="N647" s="92">
        <v>2.34</v>
      </c>
      <c r="O647" s="92">
        <v>2.34</v>
      </c>
      <c r="P647" s="92">
        <v>2.34</v>
      </c>
      <c r="Q647" s="20" t="s">
        <v>1084</v>
      </c>
      <c r="R647" s="20" t="s">
        <v>1085</v>
      </c>
    </row>
    <row r="648" spans="1:18" s="21" customFormat="1" ht="39.6" x14ac:dyDescent="0.25">
      <c r="A648" s="75" t="s">
        <v>788</v>
      </c>
      <c r="B648" s="74" t="s">
        <v>1200</v>
      </c>
      <c r="C648" s="26" t="s">
        <v>1252</v>
      </c>
      <c r="D648" s="75" t="s">
        <v>1232</v>
      </c>
      <c r="E648" s="75" t="s">
        <v>47</v>
      </c>
      <c r="F648" s="73" t="s">
        <v>28</v>
      </c>
      <c r="G648" s="97"/>
      <c r="H648" s="97"/>
      <c r="I648" s="97"/>
      <c r="J648" s="97"/>
      <c r="K648" s="97"/>
      <c r="L648" s="97"/>
      <c r="M648" s="97">
        <v>2.76</v>
      </c>
      <c r="N648" s="97">
        <v>2.76</v>
      </c>
      <c r="O648" s="97">
        <v>2.76</v>
      </c>
      <c r="P648" s="97">
        <v>2.76</v>
      </c>
      <c r="Q648" s="20" t="s">
        <v>1084</v>
      </c>
      <c r="R648" s="20" t="s">
        <v>1085</v>
      </c>
    </row>
    <row r="649" spans="1:18" s="21" customFormat="1" ht="39.6" x14ac:dyDescent="0.25">
      <c r="A649" s="75" t="s">
        <v>1204</v>
      </c>
      <c r="B649" s="74" t="s">
        <v>1201</v>
      </c>
      <c r="C649" s="26" t="s">
        <v>1253</v>
      </c>
      <c r="D649" s="75" t="s">
        <v>1233</v>
      </c>
      <c r="E649" s="75" t="s">
        <v>47</v>
      </c>
      <c r="F649" s="73" t="s">
        <v>28</v>
      </c>
      <c r="G649" s="97"/>
      <c r="H649" s="97"/>
      <c r="I649" s="97"/>
      <c r="J649" s="97">
        <v>3.01</v>
      </c>
      <c r="K649" s="97">
        <v>3.01</v>
      </c>
      <c r="L649" s="97">
        <v>3.01</v>
      </c>
      <c r="M649" s="97">
        <v>3.01</v>
      </c>
      <c r="N649" s="97">
        <v>3.01</v>
      </c>
      <c r="O649" s="97">
        <v>3.01</v>
      </c>
      <c r="P649" s="97">
        <v>3.01</v>
      </c>
      <c r="Q649" s="20" t="s">
        <v>1084</v>
      </c>
      <c r="R649" s="20" t="s">
        <v>1085</v>
      </c>
    </row>
    <row r="650" spans="1:18" s="21" customFormat="1" ht="26.4" x14ac:dyDescent="0.25">
      <c r="A650" s="75" t="s">
        <v>1205</v>
      </c>
      <c r="B650" s="74" t="s">
        <v>1202</v>
      </c>
      <c r="C650" s="26" t="s">
        <v>1254</v>
      </c>
      <c r="D650" s="75" t="s">
        <v>1234</v>
      </c>
      <c r="E650" s="75" t="s">
        <v>47</v>
      </c>
      <c r="F650" s="73" t="s">
        <v>28</v>
      </c>
      <c r="G650" s="97"/>
      <c r="H650" s="97"/>
      <c r="I650" s="97"/>
      <c r="J650" s="97"/>
      <c r="K650" s="97"/>
      <c r="L650" s="97"/>
      <c r="M650" s="97">
        <v>1.35</v>
      </c>
      <c r="N650" s="97">
        <v>1.35</v>
      </c>
      <c r="O650" s="97">
        <v>1.35</v>
      </c>
      <c r="P650" s="97">
        <v>1.35</v>
      </c>
      <c r="Q650" s="20" t="s">
        <v>1084</v>
      </c>
      <c r="R650" s="20" t="s">
        <v>1085</v>
      </c>
    </row>
    <row r="651" spans="1:18" s="21" customFormat="1" ht="26.4" x14ac:dyDescent="0.25">
      <c r="A651" s="75" t="s">
        <v>1206</v>
      </c>
      <c r="B651" s="74" t="s">
        <v>1203</v>
      </c>
      <c r="C651" s="26" t="s">
        <v>1255</v>
      </c>
      <c r="D651" s="75" t="s">
        <v>1235</v>
      </c>
      <c r="E651" s="75" t="s">
        <v>47</v>
      </c>
      <c r="F651" s="73" t="s">
        <v>28</v>
      </c>
      <c r="G651" s="97"/>
      <c r="H651" s="97"/>
      <c r="I651" s="97"/>
      <c r="J651" s="97"/>
      <c r="K651" s="97"/>
      <c r="L651" s="97"/>
      <c r="M651" s="97"/>
      <c r="N651" s="97"/>
      <c r="O651" s="97">
        <v>0.6</v>
      </c>
      <c r="P651" s="97">
        <v>0.6</v>
      </c>
      <c r="Q651" s="20" t="s">
        <v>1084</v>
      </c>
      <c r="R651" s="20" t="s">
        <v>1085</v>
      </c>
    </row>
    <row r="652" spans="1:18" s="21" customFormat="1" ht="13.2" x14ac:dyDescent="0.25">
      <c r="A652" s="75" t="s">
        <v>1207</v>
      </c>
      <c r="B652" s="74" t="s">
        <v>1627</v>
      </c>
      <c r="C652" s="26" t="s">
        <v>1629</v>
      </c>
      <c r="D652" s="75" t="s">
        <v>1618</v>
      </c>
      <c r="E652" s="75" t="s">
        <v>47</v>
      </c>
      <c r="F652" s="73" t="s">
        <v>28</v>
      </c>
      <c r="G652" s="97">
        <v>0.9</v>
      </c>
      <c r="H652" s="97">
        <v>0.9</v>
      </c>
      <c r="I652" s="97">
        <v>0.9</v>
      </c>
      <c r="J652" s="97">
        <v>0.9</v>
      </c>
      <c r="K652" s="97">
        <v>0.9</v>
      </c>
      <c r="L652" s="97">
        <v>0.9</v>
      </c>
      <c r="M652" s="97">
        <v>0.9</v>
      </c>
      <c r="N652" s="97">
        <v>0.9</v>
      </c>
      <c r="O652" s="97">
        <v>0.9</v>
      </c>
      <c r="P652" s="97">
        <v>0.9</v>
      </c>
      <c r="Q652" s="75" t="s">
        <v>1644</v>
      </c>
      <c r="R652" s="75" t="s">
        <v>1644</v>
      </c>
    </row>
    <row r="653" spans="1:18" s="21" customFormat="1" ht="13.2" x14ac:dyDescent="0.25">
      <c r="A653" s="75" t="s">
        <v>1208</v>
      </c>
      <c r="B653" s="74" t="s">
        <v>1627</v>
      </c>
      <c r="C653" s="26" t="s">
        <v>1629</v>
      </c>
      <c r="D653" s="75" t="s">
        <v>1619</v>
      </c>
      <c r="E653" s="75" t="s">
        <v>47</v>
      </c>
      <c r="F653" s="73" t="s">
        <v>28</v>
      </c>
      <c r="G653" s="97"/>
      <c r="H653" s="97"/>
      <c r="I653" s="97">
        <v>0.7</v>
      </c>
      <c r="J653" s="97">
        <v>0.7</v>
      </c>
      <c r="K653" s="97">
        <v>0.7</v>
      </c>
      <c r="L653" s="97">
        <v>0.7</v>
      </c>
      <c r="M653" s="97">
        <v>0.7</v>
      </c>
      <c r="N653" s="97">
        <v>0.7</v>
      </c>
      <c r="O653" s="97">
        <v>0.7</v>
      </c>
      <c r="P653" s="97">
        <v>0.7</v>
      </c>
      <c r="Q653" s="75" t="s">
        <v>1644</v>
      </c>
      <c r="R653" s="75" t="s">
        <v>1644</v>
      </c>
    </row>
    <row r="654" spans="1:18" s="21" customFormat="1" ht="13.2" x14ac:dyDescent="0.25">
      <c r="A654" s="75" t="s">
        <v>1209</v>
      </c>
      <c r="B654" s="74" t="s">
        <v>1627</v>
      </c>
      <c r="C654" s="26" t="s">
        <v>1629</v>
      </c>
      <c r="D654" s="75" t="s">
        <v>1620</v>
      </c>
      <c r="E654" s="75" t="s">
        <v>47</v>
      </c>
      <c r="F654" s="73" t="s">
        <v>28</v>
      </c>
      <c r="G654" s="97"/>
      <c r="H654" s="97"/>
      <c r="I654" s="97"/>
      <c r="J654" s="97"/>
      <c r="K654" s="97">
        <v>0.9</v>
      </c>
      <c r="L654" s="97">
        <v>0.9</v>
      </c>
      <c r="M654" s="97">
        <v>0.9</v>
      </c>
      <c r="N654" s="97">
        <v>0.9</v>
      </c>
      <c r="O654" s="97">
        <v>0.9</v>
      </c>
      <c r="P654" s="97">
        <v>0.9</v>
      </c>
      <c r="Q654" s="75" t="s">
        <v>1644</v>
      </c>
      <c r="R654" s="75" t="s">
        <v>1644</v>
      </c>
    </row>
    <row r="655" spans="1:18" s="21" customFormat="1" ht="13.2" x14ac:dyDescent="0.25">
      <c r="A655" s="75" t="s">
        <v>1210</v>
      </c>
      <c r="B655" s="74" t="s">
        <v>1627</v>
      </c>
      <c r="C655" s="26" t="s">
        <v>1629</v>
      </c>
      <c r="D655" s="75" t="s">
        <v>1621</v>
      </c>
      <c r="E655" s="75" t="s">
        <v>47</v>
      </c>
      <c r="F655" s="73" t="s">
        <v>28</v>
      </c>
      <c r="G655" s="97"/>
      <c r="H655" s="97"/>
      <c r="I655" s="97"/>
      <c r="J655" s="97"/>
      <c r="K655" s="97"/>
      <c r="L655" s="97"/>
      <c r="M655" s="97"/>
      <c r="N655" s="97"/>
      <c r="O655" s="97">
        <v>0.55000000000000004</v>
      </c>
      <c r="P655" s="97">
        <v>0.55000000000000004</v>
      </c>
      <c r="Q655" s="75" t="s">
        <v>1644</v>
      </c>
      <c r="R655" s="75" t="s">
        <v>1644</v>
      </c>
    </row>
    <row r="656" spans="1:18" s="21" customFormat="1" ht="13.2" x14ac:dyDescent="0.25">
      <c r="A656" s="75" t="s">
        <v>1211</v>
      </c>
      <c r="B656" s="74" t="s">
        <v>1627</v>
      </c>
      <c r="C656" s="26" t="s">
        <v>1630</v>
      </c>
      <c r="D656" s="75" t="s">
        <v>1622</v>
      </c>
      <c r="E656" s="75" t="s">
        <v>47</v>
      </c>
      <c r="F656" s="73" t="s">
        <v>28</v>
      </c>
      <c r="G656" s="97">
        <v>0.5</v>
      </c>
      <c r="H656" s="97">
        <v>0.5</v>
      </c>
      <c r="I656" s="97">
        <v>0.5</v>
      </c>
      <c r="J656" s="97">
        <v>0.5</v>
      </c>
      <c r="K656" s="97">
        <v>0.5</v>
      </c>
      <c r="L656" s="97">
        <v>0.5</v>
      </c>
      <c r="M656" s="97">
        <v>0.5</v>
      </c>
      <c r="N656" s="97">
        <v>0.5</v>
      </c>
      <c r="O656" s="97">
        <v>0.5</v>
      </c>
      <c r="P656" s="97">
        <v>0.5</v>
      </c>
      <c r="Q656" s="75" t="s">
        <v>1644</v>
      </c>
      <c r="R656" s="75" t="s">
        <v>1644</v>
      </c>
    </row>
    <row r="657" spans="1:18" s="21" customFormat="1" ht="13.2" x14ac:dyDescent="0.25">
      <c r="A657" s="75" t="s">
        <v>1212</v>
      </c>
      <c r="B657" s="74" t="s">
        <v>1631</v>
      </c>
      <c r="C657" s="26" t="s">
        <v>1628</v>
      </c>
      <c r="D657" s="75" t="s">
        <v>1623</v>
      </c>
      <c r="E657" s="75" t="s">
        <v>47</v>
      </c>
      <c r="F657" s="73" t="s">
        <v>28</v>
      </c>
      <c r="G657" s="97">
        <v>0.66</v>
      </c>
      <c r="H657" s="97">
        <v>0.66</v>
      </c>
      <c r="I657" s="97">
        <v>0.66</v>
      </c>
      <c r="J657" s="97">
        <v>0.66</v>
      </c>
      <c r="K657" s="97">
        <v>0.66</v>
      </c>
      <c r="L657" s="97">
        <v>0.66</v>
      </c>
      <c r="M657" s="97">
        <v>0.66</v>
      </c>
      <c r="N657" s="97">
        <v>0.66</v>
      </c>
      <c r="O657" s="97">
        <v>0.66</v>
      </c>
      <c r="P657" s="97">
        <v>0.66</v>
      </c>
      <c r="Q657" s="75" t="s">
        <v>1644</v>
      </c>
      <c r="R657" s="75" t="s">
        <v>1644</v>
      </c>
    </row>
    <row r="658" spans="1:18" s="21" customFormat="1" ht="13.2" x14ac:dyDescent="0.25">
      <c r="A658" s="75" t="s">
        <v>1632</v>
      </c>
      <c r="B658" s="74" t="s">
        <v>1631</v>
      </c>
      <c r="C658" s="26" t="s">
        <v>1628</v>
      </c>
      <c r="D658" s="75" t="s">
        <v>1624</v>
      </c>
      <c r="E658" s="75" t="s">
        <v>47</v>
      </c>
      <c r="F658" s="73" t="s">
        <v>28</v>
      </c>
      <c r="G658" s="97"/>
      <c r="H658" s="97"/>
      <c r="I658" s="97"/>
      <c r="J658" s="97"/>
      <c r="K658" s="97"/>
      <c r="L658" s="97"/>
      <c r="M658" s="97">
        <v>0.4</v>
      </c>
      <c r="N658" s="97">
        <v>0.4</v>
      </c>
      <c r="O658" s="97">
        <v>0.4</v>
      </c>
      <c r="P658" s="97">
        <v>0.4</v>
      </c>
      <c r="Q658" s="75" t="s">
        <v>1644</v>
      </c>
      <c r="R658" s="75" t="s">
        <v>1644</v>
      </c>
    </row>
    <row r="659" spans="1:18" s="21" customFormat="1" ht="13.2" x14ac:dyDescent="0.25">
      <c r="A659" s="75" t="s">
        <v>1633</v>
      </c>
      <c r="B659" s="74" t="s">
        <v>1631</v>
      </c>
      <c r="C659" s="26" t="s">
        <v>1628</v>
      </c>
      <c r="D659" s="75" t="s">
        <v>1625</v>
      </c>
      <c r="E659" s="75" t="s">
        <v>47</v>
      </c>
      <c r="F659" s="156" t="s">
        <v>31</v>
      </c>
      <c r="G659" s="97"/>
      <c r="H659" s="97">
        <v>0.85</v>
      </c>
      <c r="I659" s="97">
        <v>0.85</v>
      </c>
      <c r="J659" s="97">
        <v>0.85</v>
      </c>
      <c r="K659" s="97">
        <v>0.85</v>
      </c>
      <c r="L659" s="97">
        <v>0.85</v>
      </c>
      <c r="M659" s="97">
        <v>0.85</v>
      </c>
      <c r="N659" s="97">
        <v>0.85</v>
      </c>
      <c r="O659" s="97">
        <v>0.85</v>
      </c>
      <c r="P659" s="97">
        <v>0.85</v>
      </c>
      <c r="Q659" s="75" t="s">
        <v>1644</v>
      </c>
      <c r="R659" s="75" t="s">
        <v>1644</v>
      </c>
    </row>
    <row r="660" spans="1:18" s="21" customFormat="1" ht="13.2" x14ac:dyDescent="0.25">
      <c r="A660" s="75" t="s">
        <v>1634</v>
      </c>
      <c r="B660" s="74" t="s">
        <v>1631</v>
      </c>
      <c r="C660" s="26" t="s">
        <v>1628</v>
      </c>
      <c r="D660" s="75" t="s">
        <v>1626</v>
      </c>
      <c r="E660" s="75" t="s">
        <v>47</v>
      </c>
      <c r="F660" s="73" t="s">
        <v>28</v>
      </c>
      <c r="G660" s="97"/>
      <c r="H660" s="97"/>
      <c r="I660" s="97"/>
      <c r="J660" s="97">
        <v>0.66</v>
      </c>
      <c r="K660" s="97">
        <v>0.66</v>
      </c>
      <c r="L660" s="97">
        <v>0.66</v>
      </c>
      <c r="M660" s="97">
        <v>0.66</v>
      </c>
      <c r="N660" s="97">
        <v>0.66</v>
      </c>
      <c r="O660" s="97">
        <v>0.66</v>
      </c>
      <c r="P660" s="97">
        <v>0.66</v>
      </c>
      <c r="Q660" s="75" t="s">
        <v>1644</v>
      </c>
      <c r="R660" s="75" t="s">
        <v>1644</v>
      </c>
    </row>
    <row r="661" spans="1:18" s="21" customFormat="1" ht="26.4" x14ac:dyDescent="0.25">
      <c r="A661" s="75" t="s">
        <v>1635</v>
      </c>
      <c r="B661" s="74" t="s">
        <v>704</v>
      </c>
      <c r="C661" s="26" t="s">
        <v>1659</v>
      </c>
      <c r="D661" s="75" t="s">
        <v>1661</v>
      </c>
      <c r="E661" s="75" t="s">
        <v>47</v>
      </c>
      <c r="F661" s="156" t="s">
        <v>31</v>
      </c>
      <c r="G661" s="97"/>
      <c r="H661" s="97">
        <v>1.5</v>
      </c>
      <c r="I661" s="97">
        <v>1.5</v>
      </c>
      <c r="J661" s="97">
        <v>1.5</v>
      </c>
      <c r="K661" s="97">
        <v>1.5</v>
      </c>
      <c r="L661" s="97">
        <v>1.5</v>
      </c>
      <c r="M661" s="97">
        <v>1.5</v>
      </c>
      <c r="N661" s="97">
        <v>1.5</v>
      </c>
      <c r="O661" s="97">
        <v>1.5</v>
      </c>
      <c r="P661" s="97">
        <v>1.5</v>
      </c>
      <c r="Q661" s="75" t="s">
        <v>1480</v>
      </c>
      <c r="R661" s="75" t="s">
        <v>1480</v>
      </c>
    </row>
    <row r="662" spans="1:18" s="21" customFormat="1" ht="26.4" x14ac:dyDescent="0.25">
      <c r="A662" s="75" t="s">
        <v>1636</v>
      </c>
      <c r="B662" s="74" t="s">
        <v>704</v>
      </c>
      <c r="C662" s="26" t="s">
        <v>1659</v>
      </c>
      <c r="D662" s="75" t="s">
        <v>1662</v>
      </c>
      <c r="E662" s="75" t="s">
        <v>47</v>
      </c>
      <c r="F662" s="156" t="s">
        <v>31</v>
      </c>
      <c r="G662" s="97"/>
      <c r="H662" s="97"/>
      <c r="I662" s="97"/>
      <c r="J662" s="97"/>
      <c r="K662" s="97">
        <v>1.5</v>
      </c>
      <c r="L662" s="97">
        <v>1.5</v>
      </c>
      <c r="M662" s="97">
        <v>1.5</v>
      </c>
      <c r="N662" s="97">
        <v>1.5</v>
      </c>
      <c r="O662" s="97">
        <v>1.5</v>
      </c>
      <c r="P662" s="97">
        <v>1.5</v>
      </c>
      <c r="Q662" s="75" t="s">
        <v>1480</v>
      </c>
      <c r="R662" s="75" t="s">
        <v>1480</v>
      </c>
    </row>
    <row r="663" spans="1:18" s="21" customFormat="1" ht="26.4" x14ac:dyDescent="0.25">
      <c r="A663" s="75" t="s">
        <v>1637</v>
      </c>
      <c r="B663" s="74" t="s">
        <v>704</v>
      </c>
      <c r="C663" s="26" t="s">
        <v>1660</v>
      </c>
      <c r="D663" s="75" t="s">
        <v>1663</v>
      </c>
      <c r="E663" s="75" t="s">
        <v>47</v>
      </c>
      <c r="F663" s="156" t="s">
        <v>31</v>
      </c>
      <c r="G663" s="97">
        <v>0.5</v>
      </c>
      <c r="H663" s="97">
        <v>0.5</v>
      </c>
      <c r="I663" s="97">
        <v>0.5</v>
      </c>
      <c r="J663" s="97">
        <v>0.5</v>
      </c>
      <c r="K663" s="97">
        <v>0.5</v>
      </c>
      <c r="L663" s="97">
        <v>0.5</v>
      </c>
      <c r="M663" s="97">
        <v>0.5</v>
      </c>
      <c r="N663" s="97">
        <v>0.5</v>
      </c>
      <c r="O663" s="97">
        <v>0.5</v>
      </c>
      <c r="P663" s="97">
        <v>0.5</v>
      </c>
      <c r="Q663" s="75" t="s">
        <v>1480</v>
      </c>
      <c r="R663" s="75" t="s">
        <v>1480</v>
      </c>
    </row>
    <row r="664" spans="1:18" s="21" customFormat="1" ht="26.4" x14ac:dyDescent="0.25">
      <c r="A664" s="75" t="s">
        <v>1638</v>
      </c>
      <c r="B664" s="74" t="s">
        <v>704</v>
      </c>
      <c r="C664" s="26" t="s">
        <v>1660</v>
      </c>
      <c r="D664" s="75" t="s">
        <v>1664</v>
      </c>
      <c r="E664" s="75" t="s">
        <v>47</v>
      </c>
      <c r="F664" s="156" t="s">
        <v>31</v>
      </c>
      <c r="G664" s="97"/>
      <c r="H664" s="97"/>
      <c r="I664" s="97"/>
      <c r="J664" s="97">
        <v>0.5</v>
      </c>
      <c r="K664" s="97">
        <v>0.5</v>
      </c>
      <c r="L664" s="97">
        <v>0.5</v>
      </c>
      <c r="M664" s="97">
        <v>0.5</v>
      </c>
      <c r="N664" s="97">
        <v>0.5</v>
      </c>
      <c r="O664" s="97">
        <v>0.5</v>
      </c>
      <c r="P664" s="97">
        <v>0.5</v>
      </c>
      <c r="Q664" s="75" t="s">
        <v>1480</v>
      </c>
      <c r="R664" s="75" t="s">
        <v>1480</v>
      </c>
    </row>
    <row r="665" spans="1:18" s="21" customFormat="1" ht="81.599999999999994" x14ac:dyDescent="0.25">
      <c r="A665" s="75" t="s">
        <v>1639</v>
      </c>
      <c r="B665" s="107" t="s">
        <v>1959</v>
      </c>
      <c r="C665" s="26" t="s">
        <v>1960</v>
      </c>
      <c r="D665" s="75" t="s">
        <v>1928</v>
      </c>
      <c r="E665" s="75" t="s">
        <v>47</v>
      </c>
      <c r="F665" s="156" t="s">
        <v>31</v>
      </c>
      <c r="G665" s="97">
        <v>0.85</v>
      </c>
      <c r="H665" s="97">
        <v>0.85</v>
      </c>
      <c r="I665" s="97">
        <v>0.85</v>
      </c>
      <c r="J665" s="97">
        <v>0.85</v>
      </c>
      <c r="K665" s="97">
        <v>0.85</v>
      </c>
      <c r="L665" s="97">
        <v>0.85</v>
      </c>
      <c r="M665" s="97">
        <v>0.85</v>
      </c>
      <c r="N665" s="97">
        <v>0.85</v>
      </c>
      <c r="O665" s="97">
        <v>0.85</v>
      </c>
      <c r="P665" s="97">
        <v>0.85</v>
      </c>
      <c r="Q665" s="75" t="s">
        <v>83</v>
      </c>
      <c r="R665" s="75" t="s">
        <v>83</v>
      </c>
    </row>
    <row r="666" spans="1:18" s="21" customFormat="1" ht="91.8" x14ac:dyDescent="0.25">
      <c r="A666" s="75" t="s">
        <v>1640</v>
      </c>
      <c r="B666" s="107" t="s">
        <v>1961</v>
      </c>
      <c r="C666" s="26" t="s">
        <v>1960</v>
      </c>
      <c r="D666" s="75" t="s">
        <v>1962</v>
      </c>
      <c r="E666" s="75" t="s">
        <v>47</v>
      </c>
      <c r="F666" s="156" t="s">
        <v>31</v>
      </c>
      <c r="G666" s="97"/>
      <c r="H666" s="97">
        <v>0.96</v>
      </c>
      <c r="I666" s="97">
        <v>0.96</v>
      </c>
      <c r="J666" s="97">
        <v>0.96</v>
      </c>
      <c r="K666" s="97">
        <v>0.96</v>
      </c>
      <c r="L666" s="97">
        <v>0.96</v>
      </c>
      <c r="M666" s="97">
        <v>0.96</v>
      </c>
      <c r="N666" s="97">
        <v>0.96</v>
      </c>
      <c r="O666" s="97">
        <v>0.96</v>
      </c>
      <c r="P666" s="97">
        <v>0.96</v>
      </c>
      <c r="Q666" s="75" t="s">
        <v>83</v>
      </c>
      <c r="R666" s="75" t="s">
        <v>83</v>
      </c>
    </row>
    <row r="667" spans="1:18" s="21" customFormat="1" ht="26.4" x14ac:dyDescent="0.25">
      <c r="A667" s="75" t="s">
        <v>1641</v>
      </c>
      <c r="B667" s="74" t="s">
        <v>1963</v>
      </c>
      <c r="C667" s="26" t="s">
        <v>699</v>
      </c>
      <c r="D667" s="75" t="s">
        <v>1964</v>
      </c>
      <c r="E667" s="94" t="s">
        <v>86</v>
      </c>
      <c r="F667" s="156" t="s">
        <v>31</v>
      </c>
      <c r="G667" s="97"/>
      <c r="H667" s="97"/>
      <c r="I667" s="97"/>
      <c r="J667" s="97"/>
      <c r="K667" s="97"/>
      <c r="L667" s="97"/>
      <c r="M667" s="97"/>
      <c r="N667" s="97">
        <v>0.06</v>
      </c>
      <c r="O667" s="97">
        <v>0.06</v>
      </c>
      <c r="P667" s="97">
        <v>0.06</v>
      </c>
      <c r="Q667" s="75" t="s">
        <v>83</v>
      </c>
      <c r="R667" s="75" t="s">
        <v>83</v>
      </c>
    </row>
    <row r="668" spans="1:18" s="21" customFormat="1" ht="26.4" x14ac:dyDescent="0.25">
      <c r="A668" s="75" t="s">
        <v>1642</v>
      </c>
      <c r="B668" s="74" t="s">
        <v>1965</v>
      </c>
      <c r="C668" s="26" t="s">
        <v>1966</v>
      </c>
      <c r="D668" s="75" t="s">
        <v>1967</v>
      </c>
      <c r="E668" s="75" t="s">
        <v>47</v>
      </c>
      <c r="F668" s="156" t="s">
        <v>31</v>
      </c>
      <c r="G668" s="97">
        <v>0.53</v>
      </c>
      <c r="H668" s="97">
        <v>0.53</v>
      </c>
      <c r="I668" s="97">
        <v>0.53</v>
      </c>
      <c r="J668" s="97">
        <v>0.53</v>
      </c>
      <c r="K668" s="97">
        <v>0.53</v>
      </c>
      <c r="L668" s="97">
        <v>0.53</v>
      </c>
      <c r="M668" s="97">
        <v>0.53</v>
      </c>
      <c r="N668" s="97">
        <v>0.53</v>
      </c>
      <c r="O668" s="97">
        <v>0.53</v>
      </c>
      <c r="P668" s="97">
        <v>0.53</v>
      </c>
      <c r="Q668" s="75" t="s">
        <v>83</v>
      </c>
      <c r="R668" s="75" t="s">
        <v>83</v>
      </c>
    </row>
    <row r="669" spans="1:18" s="21" customFormat="1" ht="13.2" x14ac:dyDescent="0.25">
      <c r="A669" s="75" t="s">
        <v>1643</v>
      </c>
      <c r="B669" s="74" t="s">
        <v>1968</v>
      </c>
      <c r="C669" s="26" t="s">
        <v>1966</v>
      </c>
      <c r="D669" s="75" t="s">
        <v>1969</v>
      </c>
      <c r="E669" s="75" t="s">
        <v>47</v>
      </c>
      <c r="F669" s="156" t="s">
        <v>31</v>
      </c>
      <c r="G669" s="97"/>
      <c r="H669" s="97"/>
      <c r="I669" s="97"/>
      <c r="J669" s="97"/>
      <c r="K669" s="97"/>
      <c r="L669" s="97"/>
      <c r="M669" s="97"/>
      <c r="N669" s="97"/>
      <c r="O669" s="97">
        <v>0.17</v>
      </c>
      <c r="P669" s="97">
        <v>0.17</v>
      </c>
      <c r="Q669" s="75" t="s">
        <v>83</v>
      </c>
      <c r="R669" s="75" t="s">
        <v>83</v>
      </c>
    </row>
    <row r="670" spans="1:18" s="21" customFormat="1" ht="96" x14ac:dyDescent="0.25">
      <c r="A670" s="75" t="s">
        <v>2015</v>
      </c>
      <c r="B670" s="106" t="s">
        <v>1970</v>
      </c>
      <c r="C670" s="26" t="s">
        <v>1932</v>
      </c>
      <c r="D670" s="75" t="s">
        <v>1971</v>
      </c>
      <c r="E670" s="75" t="s">
        <v>47</v>
      </c>
      <c r="F670" s="73" t="s">
        <v>28</v>
      </c>
      <c r="G670" s="97">
        <v>0.88</v>
      </c>
      <c r="H670" s="97">
        <v>0.88</v>
      </c>
      <c r="I670" s="97">
        <v>0.88</v>
      </c>
      <c r="J670" s="97">
        <v>0.88</v>
      </c>
      <c r="K670" s="97">
        <v>0.88</v>
      </c>
      <c r="L670" s="97">
        <v>0.88</v>
      </c>
      <c r="M670" s="97">
        <v>0.88</v>
      </c>
      <c r="N670" s="97">
        <v>0.88</v>
      </c>
      <c r="O670" s="97">
        <v>0.88</v>
      </c>
      <c r="P670" s="97">
        <v>0.88</v>
      </c>
      <c r="Q670" s="75" t="s">
        <v>83</v>
      </c>
      <c r="R670" s="75" t="s">
        <v>83</v>
      </c>
    </row>
    <row r="671" spans="1:18" s="21" customFormat="1" ht="13.2" x14ac:dyDescent="0.25">
      <c r="A671" s="75" t="s">
        <v>2016</v>
      </c>
      <c r="B671" s="74" t="s">
        <v>1972</v>
      </c>
      <c r="C671" s="26" t="s">
        <v>1932</v>
      </c>
      <c r="D671" s="75" t="s">
        <v>1973</v>
      </c>
      <c r="E671" s="75" t="s">
        <v>47</v>
      </c>
      <c r="F671" s="73" t="s">
        <v>28</v>
      </c>
      <c r="G671" s="97"/>
      <c r="H671" s="97"/>
      <c r="I671" s="97"/>
      <c r="J671" s="97"/>
      <c r="K671" s="97"/>
      <c r="L671" s="97"/>
      <c r="M671" s="97"/>
      <c r="N671" s="97"/>
      <c r="O671" s="97"/>
      <c r="P671" s="97">
        <v>0.01</v>
      </c>
      <c r="Q671" s="75" t="s">
        <v>83</v>
      </c>
      <c r="R671" s="75" t="s">
        <v>83</v>
      </c>
    </row>
    <row r="672" spans="1:18" s="21" customFormat="1" ht="39.6" x14ac:dyDescent="0.25">
      <c r="A672" s="75" t="s">
        <v>2017</v>
      </c>
      <c r="B672" s="74" t="s">
        <v>1974</v>
      </c>
      <c r="C672" s="26" t="s">
        <v>1932</v>
      </c>
      <c r="D672" s="75" t="s">
        <v>1975</v>
      </c>
      <c r="E672" s="75" t="s">
        <v>47</v>
      </c>
      <c r="F672" s="73" t="s">
        <v>28</v>
      </c>
      <c r="G672" s="97"/>
      <c r="H672" s="97"/>
      <c r="I672" s="97"/>
      <c r="J672" s="97"/>
      <c r="K672" s="97"/>
      <c r="L672" s="97">
        <v>0.25</v>
      </c>
      <c r="M672" s="97">
        <v>0.25</v>
      </c>
      <c r="N672" s="97">
        <v>0.25</v>
      </c>
      <c r="O672" s="97">
        <v>0.25</v>
      </c>
      <c r="P672" s="97">
        <v>0.25</v>
      </c>
      <c r="Q672" s="75" t="s">
        <v>83</v>
      </c>
      <c r="R672" s="75" t="s">
        <v>83</v>
      </c>
    </row>
    <row r="673" spans="1:18" s="21" customFormat="1" ht="72" x14ac:dyDescent="0.25">
      <c r="A673" s="75" t="s">
        <v>2018</v>
      </c>
      <c r="B673" s="106" t="s">
        <v>1976</v>
      </c>
      <c r="C673" s="26" t="s">
        <v>1977</v>
      </c>
      <c r="D673" s="75" t="s">
        <v>1978</v>
      </c>
      <c r="E673" s="75" t="s">
        <v>47</v>
      </c>
      <c r="F673" s="73" t="s">
        <v>28</v>
      </c>
      <c r="G673" s="97">
        <v>0.38</v>
      </c>
      <c r="H673" s="97">
        <v>0.38</v>
      </c>
      <c r="I673" s="97">
        <v>0.38</v>
      </c>
      <c r="J673" s="97">
        <v>0.38</v>
      </c>
      <c r="K673" s="97">
        <v>0.38</v>
      </c>
      <c r="L673" s="97">
        <v>0.38</v>
      </c>
      <c r="M673" s="97">
        <v>0.38</v>
      </c>
      <c r="N673" s="97">
        <v>0.38</v>
      </c>
      <c r="O673" s="97">
        <v>0.38</v>
      </c>
      <c r="P673" s="97">
        <v>0.38</v>
      </c>
      <c r="Q673" s="75" t="s">
        <v>83</v>
      </c>
      <c r="R673" s="75" t="s">
        <v>83</v>
      </c>
    </row>
    <row r="674" spans="1:18" s="21" customFormat="1" ht="52.8" x14ac:dyDescent="0.25">
      <c r="A674" s="75" t="s">
        <v>2019</v>
      </c>
      <c r="B674" s="74" t="s">
        <v>1979</v>
      </c>
      <c r="C674" s="26" t="s">
        <v>1977</v>
      </c>
      <c r="D674" s="75" t="s">
        <v>1980</v>
      </c>
      <c r="E674" s="75" t="s">
        <v>47</v>
      </c>
      <c r="F674" s="73" t="s">
        <v>28</v>
      </c>
      <c r="G674" s="97">
        <v>0.23</v>
      </c>
      <c r="H674" s="97">
        <v>0.23</v>
      </c>
      <c r="I674" s="97">
        <v>0.23</v>
      </c>
      <c r="J674" s="97">
        <v>0.23</v>
      </c>
      <c r="K674" s="97">
        <v>0.23</v>
      </c>
      <c r="L674" s="97">
        <v>0.23</v>
      </c>
      <c r="M674" s="97">
        <v>0.23</v>
      </c>
      <c r="N674" s="97">
        <v>0.23</v>
      </c>
      <c r="O674" s="97">
        <v>0.23</v>
      </c>
      <c r="P674" s="97">
        <v>0.23</v>
      </c>
      <c r="Q674" s="75" t="s">
        <v>83</v>
      </c>
      <c r="R674" s="75" t="s">
        <v>83</v>
      </c>
    </row>
    <row r="675" spans="1:18" s="21" customFormat="1" ht="96" x14ac:dyDescent="0.25">
      <c r="A675" s="75" t="s">
        <v>2020</v>
      </c>
      <c r="B675" s="106" t="s">
        <v>1981</v>
      </c>
      <c r="C675" s="26" t="s">
        <v>1977</v>
      </c>
      <c r="D675" s="75" t="s">
        <v>1982</v>
      </c>
      <c r="E675" s="75" t="s">
        <v>47</v>
      </c>
      <c r="F675" s="73" t="s">
        <v>28</v>
      </c>
      <c r="G675" s="97">
        <v>0.81</v>
      </c>
      <c r="H675" s="97">
        <v>0.81</v>
      </c>
      <c r="I675" s="97">
        <v>0.81</v>
      </c>
      <c r="J675" s="97">
        <v>0.81</v>
      </c>
      <c r="K675" s="97">
        <v>0.81</v>
      </c>
      <c r="L675" s="97">
        <v>0.81</v>
      </c>
      <c r="M675" s="97">
        <v>0.81</v>
      </c>
      <c r="N675" s="97">
        <v>0.81</v>
      </c>
      <c r="O675" s="97">
        <v>0.81</v>
      </c>
      <c r="P675" s="97">
        <v>0.81</v>
      </c>
      <c r="Q675" s="75" t="s">
        <v>83</v>
      </c>
      <c r="R675" s="75" t="s">
        <v>83</v>
      </c>
    </row>
    <row r="676" spans="1:18" s="21" customFormat="1" ht="79.2" x14ac:dyDescent="0.25">
      <c r="A676" s="75" t="s">
        <v>2021</v>
      </c>
      <c r="B676" s="74" t="s">
        <v>1983</v>
      </c>
      <c r="C676" s="26" t="s">
        <v>1977</v>
      </c>
      <c r="D676" s="75" t="s">
        <v>1984</v>
      </c>
      <c r="E676" s="75" t="s">
        <v>47</v>
      </c>
      <c r="F676" s="73" t="s">
        <v>28</v>
      </c>
      <c r="G676" s="97"/>
      <c r="H676" s="97">
        <v>0.27</v>
      </c>
      <c r="I676" s="97">
        <v>0.27</v>
      </c>
      <c r="J676" s="97">
        <v>0.27</v>
      </c>
      <c r="K676" s="97">
        <v>0.27</v>
      </c>
      <c r="L676" s="97">
        <v>0.27</v>
      </c>
      <c r="M676" s="97">
        <v>0.27</v>
      </c>
      <c r="N676" s="97">
        <v>0.27</v>
      </c>
      <c r="O676" s="97">
        <v>0.27</v>
      </c>
      <c r="P676" s="97">
        <v>0.27</v>
      </c>
      <c r="Q676" s="75" t="s">
        <v>83</v>
      </c>
      <c r="R676" s="75" t="s">
        <v>83</v>
      </c>
    </row>
    <row r="677" spans="1:18" s="21" customFormat="1" ht="84" x14ac:dyDescent="0.25">
      <c r="A677" s="75" t="s">
        <v>2022</v>
      </c>
      <c r="B677" s="106" t="s">
        <v>1985</v>
      </c>
      <c r="C677" s="26" t="s">
        <v>1977</v>
      </c>
      <c r="D677" s="75" t="s">
        <v>1986</v>
      </c>
      <c r="E677" s="75" t="s">
        <v>47</v>
      </c>
      <c r="F677" s="73" t="s">
        <v>28</v>
      </c>
      <c r="G677" s="97"/>
      <c r="H677" s="97">
        <v>0.34</v>
      </c>
      <c r="I677" s="97">
        <v>0.34</v>
      </c>
      <c r="J677" s="97">
        <v>0.34</v>
      </c>
      <c r="K677" s="97">
        <v>0.34</v>
      </c>
      <c r="L677" s="97">
        <v>0.34</v>
      </c>
      <c r="M677" s="97">
        <v>0.34</v>
      </c>
      <c r="N677" s="97">
        <v>0.34</v>
      </c>
      <c r="O677" s="97">
        <v>0.34</v>
      </c>
      <c r="P677" s="97">
        <v>0.34</v>
      </c>
      <c r="Q677" s="75" t="s">
        <v>83</v>
      </c>
      <c r="R677" s="75" t="s">
        <v>83</v>
      </c>
    </row>
    <row r="678" spans="1:18" s="21" customFormat="1" ht="26.4" x14ac:dyDescent="0.25">
      <c r="A678" s="75" t="s">
        <v>2023</v>
      </c>
      <c r="B678" s="74" t="s">
        <v>1987</v>
      </c>
      <c r="C678" s="26" t="s">
        <v>1977</v>
      </c>
      <c r="D678" s="75" t="s">
        <v>1988</v>
      </c>
      <c r="E678" s="75" t="s">
        <v>47</v>
      </c>
      <c r="F678" s="73" t="s">
        <v>28</v>
      </c>
      <c r="G678" s="97"/>
      <c r="H678" s="97">
        <v>0.18</v>
      </c>
      <c r="I678" s="97">
        <v>0.18</v>
      </c>
      <c r="J678" s="97">
        <v>0.18</v>
      </c>
      <c r="K678" s="97">
        <v>0.18</v>
      </c>
      <c r="L678" s="97">
        <v>0.18</v>
      </c>
      <c r="M678" s="97">
        <v>0.18</v>
      </c>
      <c r="N678" s="97">
        <v>0.18</v>
      </c>
      <c r="O678" s="97">
        <v>0.18</v>
      </c>
      <c r="P678" s="97">
        <v>0.18</v>
      </c>
      <c r="Q678" s="75" t="s">
        <v>83</v>
      </c>
      <c r="R678" s="75" t="s">
        <v>83</v>
      </c>
    </row>
    <row r="679" spans="1:18" s="21" customFormat="1" ht="102" x14ac:dyDescent="0.25">
      <c r="A679" s="75" t="s">
        <v>2024</v>
      </c>
      <c r="B679" s="107" t="s">
        <v>1989</v>
      </c>
      <c r="C679" s="26" t="s">
        <v>1977</v>
      </c>
      <c r="D679" s="75" t="s">
        <v>1990</v>
      </c>
      <c r="E679" s="75" t="s">
        <v>47</v>
      </c>
      <c r="F679" s="73" t="s">
        <v>28</v>
      </c>
      <c r="G679" s="97"/>
      <c r="H679" s="97"/>
      <c r="I679" s="97"/>
      <c r="J679" s="97">
        <v>0.87</v>
      </c>
      <c r="K679" s="97">
        <v>0.87</v>
      </c>
      <c r="L679" s="97">
        <v>0.87</v>
      </c>
      <c r="M679" s="97">
        <v>0.87</v>
      </c>
      <c r="N679" s="97">
        <v>0.87</v>
      </c>
      <c r="O679" s="97">
        <v>0.87</v>
      </c>
      <c r="P679" s="97">
        <v>0.87</v>
      </c>
      <c r="Q679" s="75" t="s">
        <v>83</v>
      </c>
      <c r="R679" s="75" t="s">
        <v>83</v>
      </c>
    </row>
    <row r="680" spans="1:18" s="21" customFormat="1" ht="13.2" x14ac:dyDescent="0.25">
      <c r="A680" s="75" t="s">
        <v>2025</v>
      </c>
      <c r="B680" s="74" t="s">
        <v>1991</v>
      </c>
      <c r="C680" s="26" t="s">
        <v>1977</v>
      </c>
      <c r="D680" s="75" t="s">
        <v>1738</v>
      </c>
      <c r="E680" s="75" t="s">
        <v>47</v>
      </c>
      <c r="F680" s="73" t="s">
        <v>28</v>
      </c>
      <c r="G680" s="97"/>
      <c r="H680" s="97"/>
      <c r="I680" s="97"/>
      <c r="J680" s="97"/>
      <c r="K680" s="97"/>
      <c r="L680" s="97"/>
      <c r="M680" s="97"/>
      <c r="N680" s="97"/>
      <c r="O680" s="97"/>
      <c r="P680" s="97">
        <v>0.1</v>
      </c>
      <c r="Q680" s="75" t="s">
        <v>83</v>
      </c>
      <c r="R680" s="75" t="s">
        <v>83</v>
      </c>
    </row>
    <row r="681" spans="1:18" s="21" customFormat="1" ht="72" x14ac:dyDescent="0.25">
      <c r="A681" s="75" t="s">
        <v>2026</v>
      </c>
      <c r="B681" s="106" t="s">
        <v>1992</v>
      </c>
      <c r="C681" s="26" t="s">
        <v>1993</v>
      </c>
      <c r="D681" s="75" t="s">
        <v>1994</v>
      </c>
      <c r="E681" s="75" t="s">
        <v>47</v>
      </c>
      <c r="F681" s="73" t="s">
        <v>28</v>
      </c>
      <c r="G681" s="97"/>
      <c r="H681" s="97"/>
      <c r="I681" s="97">
        <v>0.48</v>
      </c>
      <c r="J681" s="97">
        <v>0.48</v>
      </c>
      <c r="K681" s="97">
        <v>0.48</v>
      </c>
      <c r="L681" s="97">
        <v>0.48</v>
      </c>
      <c r="M681" s="97">
        <v>0.48</v>
      </c>
      <c r="N681" s="97">
        <v>0.48</v>
      </c>
      <c r="O681" s="97">
        <v>0.48</v>
      </c>
      <c r="P681" s="97">
        <v>0.48</v>
      </c>
      <c r="Q681" s="75" t="s">
        <v>83</v>
      </c>
      <c r="R681" s="75" t="s">
        <v>83</v>
      </c>
    </row>
    <row r="682" spans="1:18" s="21" customFormat="1" ht="72" x14ac:dyDescent="0.25">
      <c r="A682" s="75" t="s">
        <v>2027</v>
      </c>
      <c r="B682" s="106" t="s">
        <v>1995</v>
      </c>
      <c r="C682" s="26" t="s">
        <v>1993</v>
      </c>
      <c r="D682" s="75" t="s">
        <v>1996</v>
      </c>
      <c r="E682" s="75" t="s">
        <v>47</v>
      </c>
      <c r="F682" s="73" t="s">
        <v>28</v>
      </c>
      <c r="G682" s="97"/>
      <c r="H682" s="97"/>
      <c r="I682" s="97"/>
      <c r="J682" s="97"/>
      <c r="K682" s="97"/>
      <c r="L682" s="97">
        <v>0.34</v>
      </c>
      <c r="M682" s="97">
        <v>0.34</v>
      </c>
      <c r="N682" s="97">
        <v>0.34</v>
      </c>
      <c r="O682" s="97">
        <v>0.34</v>
      </c>
      <c r="P682" s="97">
        <v>0.34</v>
      </c>
      <c r="Q682" s="75" t="s">
        <v>83</v>
      </c>
      <c r="R682" s="75" t="s">
        <v>83</v>
      </c>
    </row>
    <row r="683" spans="1:18" s="21" customFormat="1" ht="91.8" x14ac:dyDescent="0.25">
      <c r="A683" s="75" t="s">
        <v>2028</v>
      </c>
      <c r="B683" s="107" t="s">
        <v>1997</v>
      </c>
      <c r="C683" s="26" t="s">
        <v>1993</v>
      </c>
      <c r="D683" s="75" t="s">
        <v>1998</v>
      </c>
      <c r="E683" s="75" t="s">
        <v>47</v>
      </c>
      <c r="F683" s="73" t="s">
        <v>28</v>
      </c>
      <c r="G683" s="97"/>
      <c r="H683" s="97"/>
      <c r="I683" s="97"/>
      <c r="J683" s="97"/>
      <c r="K683" s="97"/>
      <c r="L683" s="97">
        <v>0.66</v>
      </c>
      <c r="M683" s="97">
        <v>0.66</v>
      </c>
      <c r="N683" s="97">
        <v>0.66</v>
      </c>
      <c r="O683" s="97">
        <v>0.66</v>
      </c>
      <c r="P683" s="97">
        <v>0.66</v>
      </c>
      <c r="Q683" s="75" t="s">
        <v>83</v>
      </c>
      <c r="R683" s="75" t="s">
        <v>83</v>
      </c>
    </row>
    <row r="684" spans="1:18" s="21" customFormat="1" ht="13.2" x14ac:dyDescent="0.25">
      <c r="A684" s="75" t="s">
        <v>2029</v>
      </c>
      <c r="B684" s="74" t="s">
        <v>1999</v>
      </c>
      <c r="C684" s="26" t="s">
        <v>2000</v>
      </c>
      <c r="D684" s="75" t="s">
        <v>2001</v>
      </c>
      <c r="E684" s="75" t="s">
        <v>47</v>
      </c>
      <c r="F684" s="156" t="s">
        <v>31</v>
      </c>
      <c r="G684" s="97"/>
      <c r="H684" s="97"/>
      <c r="I684" s="97"/>
      <c r="J684" s="97"/>
      <c r="K684" s="97"/>
      <c r="L684" s="97"/>
      <c r="M684" s="97">
        <v>0.28000000000000003</v>
      </c>
      <c r="N684" s="97">
        <v>0.28000000000000003</v>
      </c>
      <c r="O684" s="97">
        <v>0.28000000000000003</v>
      </c>
      <c r="P684" s="97">
        <v>0.28000000000000003</v>
      </c>
      <c r="Q684" s="75" t="s">
        <v>83</v>
      </c>
      <c r="R684" s="75" t="s">
        <v>83</v>
      </c>
    </row>
    <row r="685" spans="1:18" s="21" customFormat="1" ht="13.2" x14ac:dyDescent="0.25">
      <c r="A685" s="75" t="s">
        <v>2030</v>
      </c>
      <c r="B685" s="74" t="s">
        <v>2002</v>
      </c>
      <c r="C685" s="26" t="s">
        <v>2000</v>
      </c>
      <c r="D685" s="75" t="s">
        <v>2003</v>
      </c>
      <c r="E685" s="75" t="s">
        <v>47</v>
      </c>
      <c r="F685" s="156" t="s">
        <v>31</v>
      </c>
      <c r="G685" s="97"/>
      <c r="H685" s="97"/>
      <c r="I685" s="97"/>
      <c r="J685" s="97"/>
      <c r="K685" s="97"/>
      <c r="L685" s="97"/>
      <c r="M685" s="97"/>
      <c r="N685" s="97"/>
      <c r="O685" s="97">
        <v>0.15</v>
      </c>
      <c r="P685" s="97">
        <v>0.15</v>
      </c>
      <c r="Q685" s="75" t="s">
        <v>83</v>
      </c>
      <c r="R685" s="75" t="s">
        <v>83</v>
      </c>
    </row>
    <row r="686" spans="1:18" s="21" customFormat="1" ht="13.2" x14ac:dyDescent="0.25">
      <c r="A686" s="75" t="s">
        <v>2031</v>
      </c>
      <c r="B686" s="74" t="s">
        <v>1726</v>
      </c>
      <c r="C686" s="26" t="s">
        <v>2000</v>
      </c>
      <c r="D686" s="75" t="s">
        <v>2004</v>
      </c>
      <c r="E686" s="75" t="s">
        <v>47</v>
      </c>
      <c r="F686" s="156" t="s">
        <v>31</v>
      </c>
      <c r="G686" s="97"/>
      <c r="H686" s="97"/>
      <c r="I686" s="97"/>
      <c r="J686" s="97"/>
      <c r="K686" s="97"/>
      <c r="L686" s="97"/>
      <c r="M686" s="97">
        <v>0.74</v>
      </c>
      <c r="N686" s="97">
        <v>0.74</v>
      </c>
      <c r="O686" s="97">
        <v>0.74</v>
      </c>
      <c r="P686" s="97">
        <v>0.74</v>
      </c>
      <c r="Q686" s="75" t="s">
        <v>83</v>
      </c>
      <c r="R686" s="75" t="s">
        <v>1728</v>
      </c>
    </row>
    <row r="687" spans="1:18" s="21" customFormat="1" ht="13.2" x14ac:dyDescent="0.25">
      <c r="A687" s="75" t="s">
        <v>2032</v>
      </c>
      <c r="B687" s="74" t="s">
        <v>1726</v>
      </c>
      <c r="C687" s="26" t="s">
        <v>2000</v>
      </c>
      <c r="D687" s="75" t="s">
        <v>2005</v>
      </c>
      <c r="E687" s="75" t="s">
        <v>47</v>
      </c>
      <c r="F687" s="156" t="s">
        <v>31</v>
      </c>
      <c r="G687" s="97"/>
      <c r="H687" s="97"/>
      <c r="I687" s="97"/>
      <c r="J687" s="97"/>
      <c r="K687" s="97"/>
      <c r="L687" s="97"/>
      <c r="M687" s="97"/>
      <c r="N687" s="97"/>
      <c r="O687" s="97">
        <v>0.76</v>
      </c>
      <c r="P687" s="97">
        <v>0.76</v>
      </c>
      <c r="Q687" s="75" t="s">
        <v>83</v>
      </c>
      <c r="R687" s="75" t="s">
        <v>1728</v>
      </c>
    </row>
    <row r="688" spans="1:18" s="21" customFormat="1" ht="13.2" x14ac:dyDescent="0.25">
      <c r="A688" s="75" t="s">
        <v>2033</v>
      </c>
      <c r="B688" s="74" t="s">
        <v>1726</v>
      </c>
      <c r="C688" s="26" t="s">
        <v>2006</v>
      </c>
      <c r="D688" s="75" t="s">
        <v>2007</v>
      </c>
      <c r="E688" s="75" t="s">
        <v>47</v>
      </c>
      <c r="F688" s="156" t="s">
        <v>31</v>
      </c>
      <c r="G688" s="97"/>
      <c r="H688" s="97"/>
      <c r="I688" s="97"/>
      <c r="J688" s="97"/>
      <c r="K688" s="97"/>
      <c r="L688" s="97"/>
      <c r="M688" s="97"/>
      <c r="N688" s="97"/>
      <c r="O688" s="97"/>
      <c r="P688" s="97">
        <v>0.01</v>
      </c>
      <c r="Q688" s="75" t="s">
        <v>83</v>
      </c>
      <c r="R688" s="75" t="s">
        <v>1728</v>
      </c>
    </row>
    <row r="689" spans="1:18" s="21" customFormat="1" ht="13.2" x14ac:dyDescent="0.25">
      <c r="A689" s="75" t="s">
        <v>2034</v>
      </c>
      <c r="B689" s="74" t="s">
        <v>2008</v>
      </c>
      <c r="C689" s="26" t="s">
        <v>2009</v>
      </c>
      <c r="D689" s="75" t="s">
        <v>2010</v>
      </c>
      <c r="E689" s="75" t="s">
        <v>47</v>
      </c>
      <c r="F689" s="156" t="s">
        <v>31</v>
      </c>
      <c r="G689" s="97"/>
      <c r="H689" s="97"/>
      <c r="I689" s="97"/>
      <c r="J689" s="97"/>
      <c r="K689" s="97"/>
      <c r="L689" s="97"/>
      <c r="M689" s="97"/>
      <c r="N689" s="97"/>
      <c r="O689" s="97"/>
      <c r="P689" s="97">
        <v>0.03</v>
      </c>
      <c r="Q689" s="75" t="s">
        <v>83</v>
      </c>
      <c r="R689" s="75" t="s">
        <v>83</v>
      </c>
    </row>
    <row r="690" spans="1:18" s="21" customFormat="1" ht="13.2" x14ac:dyDescent="0.25">
      <c r="A690" s="75" t="s">
        <v>2035</v>
      </c>
      <c r="B690" s="74" t="s">
        <v>2011</v>
      </c>
      <c r="C690" s="26" t="s">
        <v>2009</v>
      </c>
      <c r="D690" s="75" t="s">
        <v>2012</v>
      </c>
      <c r="E690" s="75" t="s">
        <v>47</v>
      </c>
      <c r="F690" s="156" t="s">
        <v>31</v>
      </c>
      <c r="G690" s="97"/>
      <c r="H690" s="97"/>
      <c r="I690" s="97"/>
      <c r="J690" s="97"/>
      <c r="K690" s="97"/>
      <c r="L690" s="97"/>
      <c r="M690" s="97"/>
      <c r="N690" s="97"/>
      <c r="O690" s="97"/>
      <c r="P690" s="97">
        <v>0.02</v>
      </c>
      <c r="Q690" s="75" t="s">
        <v>83</v>
      </c>
      <c r="R690" s="75" t="s">
        <v>83</v>
      </c>
    </row>
    <row r="691" spans="1:18" s="21" customFormat="1" ht="13.2" x14ac:dyDescent="0.25">
      <c r="A691" s="75" t="s">
        <v>2036</v>
      </c>
      <c r="B691" s="74" t="s">
        <v>2013</v>
      </c>
      <c r="C691" s="26" t="s">
        <v>2009</v>
      </c>
      <c r="D691" s="75" t="s">
        <v>2014</v>
      </c>
      <c r="E691" s="75" t="s">
        <v>47</v>
      </c>
      <c r="F691" s="156" t="s">
        <v>31</v>
      </c>
      <c r="G691" s="97"/>
      <c r="H691" s="97"/>
      <c r="I691" s="97"/>
      <c r="J691" s="97"/>
      <c r="K691" s="97"/>
      <c r="L691" s="97"/>
      <c r="M691" s="97"/>
      <c r="N691" s="97"/>
      <c r="O691" s="97"/>
      <c r="P691" s="97">
        <v>0.05</v>
      </c>
      <c r="Q691" s="75" t="s">
        <v>83</v>
      </c>
      <c r="R691" s="75" t="s">
        <v>83</v>
      </c>
    </row>
    <row r="692" spans="1:18" s="21" customFormat="1" ht="13.2" x14ac:dyDescent="0.25">
      <c r="A692" s="141" t="s">
        <v>27</v>
      </c>
      <c r="B692" s="141"/>
      <c r="C692" s="141"/>
      <c r="D692" s="141"/>
      <c r="E692" s="141"/>
      <c r="F692" s="73" t="s">
        <v>28</v>
      </c>
      <c r="G692" s="97">
        <f>G590+G594+G597+G598+G599+G600+G601+G602+G603+G604+G629+G630+G631+G632+G641+G642+G646+G647+G648+G649+G650+G651+G652+G653+G654+G655+G656+G657+G658+G660+G670+G671+G672+G673+G674+G675+G676+G677+G678+G679+G680+G681+G682+G683</f>
        <v>6.08</v>
      </c>
      <c r="H692" s="97">
        <f t="shared" ref="H692:P692" si="34">H590+H594+H597+H598+H599+H600+H601+H602+H603+H604+H629+H630+H631+H632+H641+H642+H646+H647+H648+H649+H650+H651+H652+H653+H654+H655+H656+H657+H658+H660+H670+H671+H672+H673+H674+H675+H676+H677+H678+H679+H680+H681+H682+H683</f>
        <v>10.860000000000001</v>
      </c>
      <c r="I692" s="97">
        <f t="shared" si="34"/>
        <v>14.920000000000002</v>
      </c>
      <c r="J692" s="97">
        <f t="shared" si="34"/>
        <v>21.339999999999996</v>
      </c>
      <c r="K692" s="97">
        <f t="shared" si="34"/>
        <v>27.049999999999994</v>
      </c>
      <c r="L692" s="97">
        <f t="shared" si="34"/>
        <v>28.939999999999994</v>
      </c>
      <c r="M692" s="97">
        <f t="shared" si="34"/>
        <v>35.849999999999994</v>
      </c>
      <c r="N692" s="97">
        <f t="shared" si="34"/>
        <v>36.549999999999997</v>
      </c>
      <c r="O692" s="97">
        <f t="shared" si="34"/>
        <v>37.700000000000003</v>
      </c>
      <c r="P692" s="97">
        <f t="shared" si="34"/>
        <v>37.81</v>
      </c>
      <c r="Q692" s="20"/>
      <c r="R692" s="20"/>
    </row>
    <row r="693" spans="1:18" s="21" customFormat="1" ht="13.2" x14ac:dyDescent="0.25">
      <c r="A693" s="141"/>
      <c r="B693" s="141"/>
      <c r="C693" s="141"/>
      <c r="D693" s="141"/>
      <c r="E693" s="141"/>
      <c r="F693" s="73" t="s">
        <v>31</v>
      </c>
      <c r="G693" s="97">
        <f>G591+G592+G593+G595+G596+G605+G606+G607+G608+G609+G610+G611+G612+G613+G614+G615+G616+G617+G618+G619+G620+G621+G622+G623+G624+G625++G626+G627+G628+G633+G634+G635+G636+G637+G638+G639+G640+G643+G644+G645+G659+G661+G662+G663+G664+G665+G666+G667+G668+G669+G684+G685+G686+G687+G688+G689+G690+G691</f>
        <v>9.44</v>
      </c>
      <c r="H693" s="97">
        <f t="shared" ref="H693:P693" si="35">H591+H592+H593+H595+H596+H605+H606+H607+H608+H609+H610+H611+H612+H613+H614+H615+H616+H617+H618+H619+H620+H621+H622+H623+H624+H625++H626+H627+H628+H633+H634+H635+H636+H637+H638+H639+H640+H643+H644+H645+H659+H661+H662+H663+H664+H665+H666+H667+H668+H669+H684+H685+H686+H687+H688+H689+H690+H691</f>
        <v>13.249999999999998</v>
      </c>
      <c r="I693" s="97">
        <f t="shared" si="35"/>
        <v>16.55</v>
      </c>
      <c r="J693" s="97">
        <f t="shared" si="35"/>
        <v>21.110000000000003</v>
      </c>
      <c r="K693" s="97">
        <f t="shared" si="35"/>
        <v>25.475000000000001</v>
      </c>
      <c r="L693" s="97">
        <f t="shared" si="35"/>
        <v>30.625000000000004</v>
      </c>
      <c r="M693" s="97">
        <f t="shared" si="35"/>
        <v>35.325000000000003</v>
      </c>
      <c r="N693" s="97">
        <f t="shared" si="35"/>
        <v>41.235000000000014</v>
      </c>
      <c r="O693" s="97">
        <f t="shared" si="35"/>
        <v>43.315000000000005</v>
      </c>
      <c r="P693" s="97">
        <f t="shared" si="35"/>
        <v>44.225000000000009</v>
      </c>
      <c r="Q693" s="20"/>
      <c r="R693" s="20"/>
    </row>
    <row r="694" spans="1:18" s="21" customFormat="1" ht="13.2" x14ac:dyDescent="0.25">
      <c r="A694" s="141"/>
      <c r="B694" s="141"/>
      <c r="C694" s="141"/>
      <c r="D694" s="141"/>
      <c r="E694" s="141"/>
      <c r="F694" s="73" t="s">
        <v>32</v>
      </c>
      <c r="G694" s="97">
        <v>0</v>
      </c>
      <c r="H694" s="97">
        <v>0</v>
      </c>
      <c r="I694" s="97">
        <v>0</v>
      </c>
      <c r="J694" s="97">
        <v>0</v>
      </c>
      <c r="K694" s="97">
        <v>0</v>
      </c>
      <c r="L694" s="97">
        <v>0</v>
      </c>
      <c r="M694" s="97">
        <v>0</v>
      </c>
      <c r="N694" s="97">
        <v>0</v>
      </c>
      <c r="O694" s="97">
        <v>0</v>
      </c>
      <c r="P694" s="97">
        <v>0</v>
      </c>
      <c r="Q694" s="20"/>
      <c r="R694" s="20"/>
    </row>
    <row r="695" spans="1:18" s="21" customFormat="1" ht="13.2" x14ac:dyDescent="0.25">
      <c r="A695" s="141"/>
      <c r="B695" s="141"/>
      <c r="C695" s="141"/>
      <c r="D695" s="141"/>
      <c r="E695" s="141"/>
      <c r="F695" s="73" t="s">
        <v>23</v>
      </c>
      <c r="G695" s="97">
        <f>SUM(G590:G691)</f>
        <v>15.520000000000001</v>
      </c>
      <c r="H695" s="97">
        <f t="shared" ref="H695:P695" si="36">SUM(H590:H691)</f>
        <v>24.11</v>
      </c>
      <c r="I695" s="97">
        <f t="shared" si="36"/>
        <v>31.47</v>
      </c>
      <c r="J695" s="97">
        <f t="shared" si="36"/>
        <v>42.45</v>
      </c>
      <c r="K695" s="97">
        <f t="shared" si="36"/>
        <v>52.524999999999999</v>
      </c>
      <c r="L695" s="97">
        <f t="shared" si="36"/>
        <v>59.565000000000005</v>
      </c>
      <c r="M695" s="97">
        <f t="shared" si="36"/>
        <v>71.174999999999997</v>
      </c>
      <c r="N695" s="97">
        <f t="shared" si="36"/>
        <v>77.784999999999982</v>
      </c>
      <c r="O695" s="97">
        <f t="shared" si="36"/>
        <v>81.015000000000001</v>
      </c>
      <c r="P695" s="97">
        <f t="shared" si="36"/>
        <v>82.034999999999997</v>
      </c>
      <c r="Q695" s="97"/>
      <c r="R695" s="20"/>
    </row>
    <row r="696" spans="1:18" s="21" customFormat="1" ht="13.2" x14ac:dyDescent="0.25">
      <c r="A696" s="141"/>
      <c r="B696" s="141"/>
      <c r="C696" s="141"/>
      <c r="D696" s="141"/>
      <c r="E696" s="141"/>
      <c r="F696" s="73" t="s">
        <v>24</v>
      </c>
      <c r="G696" s="97">
        <f>G601+G602+G603+G604+G667</f>
        <v>0.2</v>
      </c>
      <c r="H696" s="97">
        <f t="shared" ref="H696:O696" si="37">H601+H602+H603+H604+H667</f>
        <v>1.63</v>
      </c>
      <c r="I696" s="97">
        <f t="shared" si="37"/>
        <v>2.17</v>
      </c>
      <c r="J696" s="97">
        <f t="shared" si="37"/>
        <v>2.17</v>
      </c>
      <c r="K696" s="97">
        <f t="shared" si="37"/>
        <v>2.17</v>
      </c>
      <c r="L696" s="97">
        <f t="shared" si="37"/>
        <v>2.17</v>
      </c>
      <c r="M696" s="97">
        <f t="shared" si="37"/>
        <v>3.3</v>
      </c>
      <c r="N696" s="97">
        <f t="shared" si="37"/>
        <v>3.36</v>
      </c>
      <c r="O696" s="97">
        <f t="shared" si="37"/>
        <v>3.36</v>
      </c>
      <c r="P696" s="97">
        <f>P601+P602+P603+P604+P667</f>
        <v>3.36</v>
      </c>
      <c r="Q696" s="20"/>
      <c r="R696" s="20"/>
    </row>
    <row r="697" spans="1:18" s="55" customFormat="1" ht="34.200000000000003" customHeight="1" x14ac:dyDescent="0.25">
      <c r="A697" s="63">
        <v>12</v>
      </c>
      <c r="B697" s="147" t="s">
        <v>18</v>
      </c>
      <c r="C697" s="147"/>
      <c r="D697" s="147"/>
      <c r="E697" s="147"/>
      <c r="F697" s="147"/>
      <c r="G697" s="147"/>
      <c r="H697" s="147"/>
      <c r="I697" s="147"/>
      <c r="J697" s="147"/>
      <c r="K697" s="147"/>
      <c r="L697" s="147"/>
      <c r="M697" s="147"/>
      <c r="N697" s="147"/>
      <c r="O697" s="147"/>
      <c r="P697" s="147"/>
      <c r="Q697" s="119"/>
      <c r="R697" s="60"/>
    </row>
    <row r="698" spans="1:18" s="21" customFormat="1" ht="13.2" x14ac:dyDescent="0.25">
      <c r="A698" s="75" t="s">
        <v>114</v>
      </c>
      <c r="B698" s="74" t="s">
        <v>126</v>
      </c>
      <c r="C698" s="26" t="s">
        <v>127</v>
      </c>
      <c r="D698" s="75" t="s">
        <v>128</v>
      </c>
      <c r="E698" s="75" t="s">
        <v>86</v>
      </c>
      <c r="F698" s="73" t="s">
        <v>28</v>
      </c>
      <c r="G698" s="97">
        <v>2.2000000000000002</v>
      </c>
      <c r="H698" s="97">
        <v>2.2000000000000002</v>
      </c>
      <c r="I698" s="97">
        <v>2.2000000000000002</v>
      </c>
      <c r="J698" s="97">
        <v>2.2000000000000002</v>
      </c>
      <c r="K698" s="97">
        <v>2.2000000000000002</v>
      </c>
      <c r="L698" s="97">
        <v>2.2000000000000002</v>
      </c>
      <c r="M698" s="97">
        <v>2.2000000000000002</v>
      </c>
      <c r="N698" s="97">
        <v>2.2000000000000002</v>
      </c>
      <c r="O698" s="97">
        <v>2.2000000000000002</v>
      </c>
      <c r="P698" s="97">
        <v>2.2000000000000002</v>
      </c>
      <c r="Q698" s="75" t="s">
        <v>83</v>
      </c>
      <c r="R698" s="75" t="s">
        <v>131</v>
      </c>
    </row>
    <row r="699" spans="1:18" s="21" customFormat="1" ht="13.2" x14ac:dyDescent="0.25">
      <c r="A699" s="75" t="s">
        <v>115</v>
      </c>
      <c r="B699" s="74" t="s">
        <v>126</v>
      </c>
      <c r="C699" s="26" t="s">
        <v>127</v>
      </c>
      <c r="D699" s="75" t="s">
        <v>129</v>
      </c>
      <c r="E699" s="75" t="s">
        <v>86</v>
      </c>
      <c r="F699" s="73" t="s">
        <v>28</v>
      </c>
      <c r="G699" s="97">
        <v>0.52</v>
      </c>
      <c r="H699" s="97">
        <v>0.52</v>
      </c>
      <c r="I699" s="97">
        <v>0.52</v>
      </c>
      <c r="J699" s="97">
        <v>0.52</v>
      </c>
      <c r="K699" s="97">
        <v>0.52</v>
      </c>
      <c r="L699" s="97">
        <v>0.52</v>
      </c>
      <c r="M699" s="97">
        <v>0.52</v>
      </c>
      <c r="N699" s="97">
        <v>0.52</v>
      </c>
      <c r="O699" s="97">
        <v>0.52</v>
      </c>
      <c r="P699" s="97">
        <v>0.52</v>
      </c>
      <c r="Q699" s="75" t="s">
        <v>83</v>
      </c>
      <c r="R699" s="75" t="s">
        <v>131</v>
      </c>
    </row>
    <row r="700" spans="1:18" s="21" customFormat="1" ht="13.2" x14ac:dyDescent="0.25">
      <c r="A700" s="75" t="s">
        <v>116</v>
      </c>
      <c r="B700" s="74" t="s">
        <v>126</v>
      </c>
      <c r="C700" s="26" t="s">
        <v>127</v>
      </c>
      <c r="D700" s="75" t="s">
        <v>130</v>
      </c>
      <c r="E700" s="75" t="s">
        <v>86</v>
      </c>
      <c r="F700" s="73" t="s">
        <v>28</v>
      </c>
      <c r="G700" s="97">
        <v>0.26</v>
      </c>
      <c r="H700" s="97">
        <v>0.26</v>
      </c>
      <c r="I700" s="97">
        <v>0.26</v>
      </c>
      <c r="J700" s="97">
        <v>0.26</v>
      </c>
      <c r="K700" s="97">
        <v>0.26</v>
      </c>
      <c r="L700" s="97">
        <v>0.26</v>
      </c>
      <c r="M700" s="97">
        <v>0.26</v>
      </c>
      <c r="N700" s="97">
        <v>0.26</v>
      </c>
      <c r="O700" s="97">
        <v>0.26</v>
      </c>
      <c r="P700" s="97">
        <v>0.26</v>
      </c>
      <c r="Q700" s="75" t="s">
        <v>83</v>
      </c>
      <c r="R700" s="75" t="s">
        <v>131</v>
      </c>
    </row>
    <row r="701" spans="1:18" s="21" customFormat="1" ht="13.2" x14ac:dyDescent="0.25">
      <c r="A701" s="75" t="s">
        <v>117</v>
      </c>
      <c r="B701" s="74" t="s">
        <v>132</v>
      </c>
      <c r="C701" s="26" t="s">
        <v>133</v>
      </c>
      <c r="D701" s="75" t="s">
        <v>134</v>
      </c>
      <c r="E701" s="75" t="s">
        <v>86</v>
      </c>
      <c r="F701" s="73" t="s">
        <v>28</v>
      </c>
      <c r="G701" s="97">
        <v>1.02</v>
      </c>
      <c r="H701" s="97">
        <v>1.02</v>
      </c>
      <c r="I701" s="97">
        <v>1.02</v>
      </c>
      <c r="J701" s="97">
        <v>1.02</v>
      </c>
      <c r="K701" s="97">
        <v>1.02</v>
      </c>
      <c r="L701" s="97">
        <v>1.02</v>
      </c>
      <c r="M701" s="97">
        <v>1.02</v>
      </c>
      <c r="N701" s="97">
        <v>1.02</v>
      </c>
      <c r="O701" s="97">
        <v>1.02</v>
      </c>
      <c r="P701" s="97">
        <v>1.02</v>
      </c>
      <c r="Q701" s="75" t="s">
        <v>83</v>
      </c>
      <c r="R701" s="75" t="s">
        <v>136</v>
      </c>
    </row>
    <row r="702" spans="1:18" s="21" customFormat="1" ht="13.2" x14ac:dyDescent="0.25">
      <c r="A702" s="75" t="s">
        <v>118</v>
      </c>
      <c r="B702" s="74" t="s">
        <v>132</v>
      </c>
      <c r="C702" s="26" t="s">
        <v>133</v>
      </c>
      <c r="D702" s="75" t="s">
        <v>135</v>
      </c>
      <c r="E702" s="75" t="s">
        <v>86</v>
      </c>
      <c r="F702" s="73" t="s">
        <v>28</v>
      </c>
      <c r="G702" s="97">
        <v>2.2599999999999998</v>
      </c>
      <c r="H702" s="97">
        <v>2.2599999999999998</v>
      </c>
      <c r="I702" s="97">
        <v>2.2599999999999998</v>
      </c>
      <c r="J702" s="97">
        <v>2.2599999999999998</v>
      </c>
      <c r="K702" s="97">
        <v>2.2599999999999998</v>
      </c>
      <c r="L702" s="97">
        <v>2.2599999999999998</v>
      </c>
      <c r="M702" s="97">
        <v>2.2599999999999998</v>
      </c>
      <c r="N702" s="97">
        <v>2.2599999999999998</v>
      </c>
      <c r="O702" s="97">
        <v>2.2599999999999998</v>
      </c>
      <c r="P702" s="97">
        <v>2.2599999999999998</v>
      </c>
      <c r="Q702" s="75" t="s">
        <v>83</v>
      </c>
      <c r="R702" s="75" t="s">
        <v>136</v>
      </c>
    </row>
    <row r="703" spans="1:18" s="21" customFormat="1" ht="66" x14ac:dyDescent="0.25">
      <c r="A703" s="75" t="s">
        <v>119</v>
      </c>
      <c r="B703" s="26" t="s">
        <v>139</v>
      </c>
      <c r="C703" s="26" t="s">
        <v>127</v>
      </c>
      <c r="D703" s="75" t="s">
        <v>137</v>
      </c>
      <c r="E703" s="75" t="s">
        <v>86</v>
      </c>
      <c r="F703" s="73" t="s">
        <v>28</v>
      </c>
      <c r="G703" s="97">
        <v>1.83</v>
      </c>
      <c r="H703" s="97">
        <v>1.83</v>
      </c>
      <c r="I703" s="97">
        <v>1.83</v>
      </c>
      <c r="J703" s="97">
        <v>1.83</v>
      </c>
      <c r="K703" s="97">
        <v>1.83</v>
      </c>
      <c r="L703" s="97">
        <v>1.83</v>
      </c>
      <c r="M703" s="97">
        <v>1.83</v>
      </c>
      <c r="N703" s="97">
        <v>1.83</v>
      </c>
      <c r="O703" s="97">
        <v>1.83</v>
      </c>
      <c r="P703" s="97">
        <v>1.83</v>
      </c>
      <c r="Q703" s="75" t="s">
        <v>83</v>
      </c>
      <c r="R703" s="75" t="s">
        <v>141</v>
      </c>
    </row>
    <row r="704" spans="1:18" s="21" customFormat="1" ht="39.6" x14ac:dyDescent="0.25">
      <c r="A704" s="75" t="s">
        <v>120</v>
      </c>
      <c r="B704" s="26" t="s">
        <v>140</v>
      </c>
      <c r="C704" s="26" t="s">
        <v>127</v>
      </c>
      <c r="D704" s="75" t="s">
        <v>138</v>
      </c>
      <c r="E704" s="75" t="s">
        <v>86</v>
      </c>
      <c r="F704" s="73" t="s">
        <v>28</v>
      </c>
      <c r="G704" s="97">
        <v>0.3</v>
      </c>
      <c r="H704" s="97">
        <v>0.3</v>
      </c>
      <c r="I704" s="97">
        <v>0.3</v>
      </c>
      <c r="J704" s="97">
        <v>0.3</v>
      </c>
      <c r="K704" s="97">
        <v>0.3</v>
      </c>
      <c r="L704" s="97">
        <v>0.3</v>
      </c>
      <c r="M704" s="97">
        <v>0.3</v>
      </c>
      <c r="N704" s="97">
        <v>0.3</v>
      </c>
      <c r="O704" s="97">
        <v>0.3</v>
      </c>
      <c r="P704" s="97">
        <v>0.3</v>
      </c>
      <c r="Q704" s="75" t="s">
        <v>83</v>
      </c>
      <c r="R704" s="75" t="s">
        <v>141</v>
      </c>
    </row>
    <row r="705" spans="1:18" s="21" customFormat="1" ht="13.2" x14ac:dyDescent="0.25">
      <c r="A705" s="75" t="s">
        <v>121</v>
      </c>
      <c r="B705" s="26" t="s">
        <v>194</v>
      </c>
      <c r="C705" s="26" t="s">
        <v>195</v>
      </c>
      <c r="D705" s="75" t="s">
        <v>196</v>
      </c>
      <c r="E705" s="75" t="s">
        <v>47</v>
      </c>
      <c r="F705" s="75" t="s">
        <v>32</v>
      </c>
      <c r="G705" s="97">
        <v>0.25</v>
      </c>
      <c r="H705" s="97">
        <v>0.25</v>
      </c>
      <c r="I705" s="97">
        <v>0.25</v>
      </c>
      <c r="J705" s="97">
        <v>0.25</v>
      </c>
      <c r="K705" s="97">
        <v>0.25</v>
      </c>
      <c r="L705" s="97">
        <v>0.25</v>
      </c>
      <c r="M705" s="97">
        <v>0.25</v>
      </c>
      <c r="N705" s="97">
        <v>0.25</v>
      </c>
      <c r="O705" s="97">
        <v>0.25</v>
      </c>
      <c r="P705" s="97">
        <v>0.25</v>
      </c>
      <c r="Q705" s="75" t="s">
        <v>197</v>
      </c>
      <c r="R705" s="75" t="s">
        <v>197</v>
      </c>
    </row>
    <row r="706" spans="1:18" s="21" customFormat="1" ht="13.2" x14ac:dyDescent="0.25">
      <c r="A706" s="75" t="s">
        <v>122</v>
      </c>
      <c r="B706" s="26" t="s">
        <v>194</v>
      </c>
      <c r="C706" s="26" t="s">
        <v>195</v>
      </c>
      <c r="D706" s="75" t="s">
        <v>198</v>
      </c>
      <c r="E706" s="75" t="s">
        <v>47</v>
      </c>
      <c r="F706" s="75" t="s">
        <v>32</v>
      </c>
      <c r="G706" s="97"/>
      <c r="H706" s="97"/>
      <c r="I706" s="97"/>
      <c r="J706" s="97"/>
      <c r="K706" s="97"/>
      <c r="L706" s="97"/>
      <c r="M706" s="97">
        <v>0.2</v>
      </c>
      <c r="N706" s="97">
        <v>0.2</v>
      </c>
      <c r="O706" s="97">
        <v>0.2</v>
      </c>
      <c r="P706" s="97">
        <v>0.2</v>
      </c>
      <c r="Q706" s="75" t="s">
        <v>197</v>
      </c>
      <c r="R706" s="75" t="s">
        <v>197</v>
      </c>
    </row>
    <row r="707" spans="1:18" s="21" customFormat="1" ht="13.2" x14ac:dyDescent="0.25">
      <c r="A707" s="75" t="s">
        <v>123</v>
      </c>
      <c r="B707" s="26" t="s">
        <v>194</v>
      </c>
      <c r="C707" s="26" t="s">
        <v>195</v>
      </c>
      <c r="D707" s="75" t="s">
        <v>199</v>
      </c>
      <c r="E707" s="75" t="s">
        <v>47</v>
      </c>
      <c r="F707" s="75" t="s">
        <v>32</v>
      </c>
      <c r="G707" s="97"/>
      <c r="H707" s="97"/>
      <c r="I707" s="97"/>
      <c r="J707" s="97"/>
      <c r="K707" s="97"/>
      <c r="L707" s="97"/>
      <c r="M707" s="97"/>
      <c r="N707" s="97"/>
      <c r="O707" s="97"/>
      <c r="P707" s="97">
        <v>1.3</v>
      </c>
      <c r="Q707" s="75" t="s">
        <v>197</v>
      </c>
      <c r="R707" s="75" t="s">
        <v>197</v>
      </c>
    </row>
    <row r="708" spans="1:18" s="21" customFormat="1" ht="13.2" x14ac:dyDescent="0.25">
      <c r="A708" s="75" t="s">
        <v>124</v>
      </c>
      <c r="B708" s="26" t="s">
        <v>194</v>
      </c>
      <c r="C708" s="26" t="s">
        <v>200</v>
      </c>
      <c r="D708" s="75" t="s">
        <v>201</v>
      </c>
      <c r="E708" s="75" t="s">
        <v>47</v>
      </c>
      <c r="F708" s="75" t="s">
        <v>32</v>
      </c>
      <c r="G708" s="97">
        <v>0.7</v>
      </c>
      <c r="H708" s="97">
        <v>0.7</v>
      </c>
      <c r="I708" s="97">
        <v>0.7</v>
      </c>
      <c r="J708" s="97">
        <v>0.7</v>
      </c>
      <c r="K708" s="97">
        <v>0.7</v>
      </c>
      <c r="L708" s="97">
        <v>0.7</v>
      </c>
      <c r="M708" s="97">
        <v>0.7</v>
      </c>
      <c r="N708" s="97">
        <v>0.7</v>
      </c>
      <c r="O708" s="97">
        <v>0.7</v>
      </c>
      <c r="P708" s="97">
        <v>0.7</v>
      </c>
      <c r="Q708" s="75" t="s">
        <v>197</v>
      </c>
      <c r="R708" s="75" t="s">
        <v>197</v>
      </c>
    </row>
    <row r="709" spans="1:18" s="21" customFormat="1" ht="13.2" x14ac:dyDescent="0.25">
      <c r="A709" s="75" t="s">
        <v>125</v>
      </c>
      <c r="B709" s="26" t="s">
        <v>194</v>
      </c>
      <c r="C709" s="26" t="s">
        <v>202</v>
      </c>
      <c r="D709" s="75" t="s">
        <v>201</v>
      </c>
      <c r="E709" s="75" t="s">
        <v>47</v>
      </c>
      <c r="F709" s="75" t="s">
        <v>32</v>
      </c>
      <c r="G709" s="97"/>
      <c r="H709" s="97"/>
      <c r="I709" s="97"/>
      <c r="J709" s="97"/>
      <c r="K709" s="97"/>
      <c r="L709" s="97">
        <v>1</v>
      </c>
      <c r="M709" s="97">
        <v>1</v>
      </c>
      <c r="N709" s="97">
        <v>1</v>
      </c>
      <c r="O709" s="97">
        <v>1</v>
      </c>
      <c r="P709" s="97">
        <v>1</v>
      </c>
      <c r="Q709" s="75" t="s">
        <v>197</v>
      </c>
      <c r="R709" s="75" t="s">
        <v>197</v>
      </c>
    </row>
    <row r="710" spans="1:18" s="21" customFormat="1" ht="13.2" x14ac:dyDescent="0.25">
      <c r="A710" s="75" t="s">
        <v>222</v>
      </c>
      <c r="B710" s="26" t="s">
        <v>194</v>
      </c>
      <c r="C710" s="26" t="s">
        <v>203</v>
      </c>
      <c r="D710" s="75" t="s">
        <v>201</v>
      </c>
      <c r="E710" s="75" t="s">
        <v>47</v>
      </c>
      <c r="F710" s="75" t="s">
        <v>32</v>
      </c>
      <c r="G710" s="97"/>
      <c r="H710" s="97">
        <v>0.7</v>
      </c>
      <c r="I710" s="97">
        <v>0.7</v>
      </c>
      <c r="J710" s="97">
        <v>0.7</v>
      </c>
      <c r="K710" s="97">
        <v>0.7</v>
      </c>
      <c r="L710" s="97">
        <v>0.7</v>
      </c>
      <c r="M710" s="97">
        <v>0.7</v>
      </c>
      <c r="N710" s="97">
        <v>0.7</v>
      </c>
      <c r="O710" s="97">
        <v>0.7</v>
      </c>
      <c r="P710" s="97">
        <v>0.7</v>
      </c>
      <c r="Q710" s="75" t="s">
        <v>197</v>
      </c>
      <c r="R710" s="75" t="s">
        <v>197</v>
      </c>
    </row>
    <row r="711" spans="1:18" s="21" customFormat="1" ht="13.2" x14ac:dyDescent="0.25">
      <c r="A711" s="75" t="s">
        <v>223</v>
      </c>
      <c r="B711" s="26" t="s">
        <v>194</v>
      </c>
      <c r="C711" s="26" t="s">
        <v>204</v>
      </c>
      <c r="D711" s="75" t="s">
        <v>241</v>
      </c>
      <c r="E711" s="75" t="s">
        <v>47</v>
      </c>
      <c r="F711" s="75" t="s">
        <v>32</v>
      </c>
      <c r="G711" s="97"/>
      <c r="H711" s="97"/>
      <c r="I711" s="97">
        <v>0.45</v>
      </c>
      <c r="J711" s="97">
        <v>0.45</v>
      </c>
      <c r="K711" s="97">
        <v>0.45</v>
      </c>
      <c r="L711" s="97">
        <v>0.45</v>
      </c>
      <c r="M711" s="97">
        <v>0.45</v>
      </c>
      <c r="N711" s="97">
        <v>0.45</v>
      </c>
      <c r="O711" s="97">
        <v>0.45</v>
      </c>
      <c r="P711" s="97">
        <v>0.45</v>
      </c>
      <c r="Q711" s="75" t="s">
        <v>197</v>
      </c>
      <c r="R711" s="75" t="s">
        <v>197</v>
      </c>
    </row>
    <row r="712" spans="1:18" s="21" customFormat="1" ht="13.2" x14ac:dyDescent="0.25">
      <c r="A712" s="75" t="s">
        <v>224</v>
      </c>
      <c r="B712" s="26" t="s">
        <v>194</v>
      </c>
      <c r="C712" s="26" t="s">
        <v>205</v>
      </c>
      <c r="D712" s="75" t="s">
        <v>206</v>
      </c>
      <c r="E712" s="75" t="s">
        <v>47</v>
      </c>
      <c r="F712" s="75" t="s">
        <v>32</v>
      </c>
      <c r="G712" s="97"/>
      <c r="H712" s="97"/>
      <c r="I712" s="97">
        <v>0.85</v>
      </c>
      <c r="J712" s="97">
        <v>0.85</v>
      </c>
      <c r="K712" s="97">
        <v>0.85</v>
      </c>
      <c r="L712" s="97">
        <v>0.85</v>
      </c>
      <c r="M712" s="97">
        <v>0.85</v>
      </c>
      <c r="N712" s="97">
        <v>0.85</v>
      </c>
      <c r="O712" s="97">
        <v>0.85</v>
      </c>
      <c r="P712" s="97">
        <v>0.85</v>
      </c>
      <c r="Q712" s="75" t="s">
        <v>197</v>
      </c>
      <c r="R712" s="75" t="s">
        <v>197</v>
      </c>
    </row>
    <row r="713" spans="1:18" s="21" customFormat="1" ht="13.2" x14ac:dyDescent="0.25">
      <c r="A713" s="75" t="s">
        <v>225</v>
      </c>
      <c r="B713" s="26" t="s">
        <v>194</v>
      </c>
      <c r="C713" s="26" t="s">
        <v>207</v>
      </c>
      <c r="D713" s="75" t="s">
        <v>242</v>
      </c>
      <c r="E713" s="75" t="s">
        <v>47</v>
      </c>
      <c r="F713" s="75" t="s">
        <v>32</v>
      </c>
      <c r="G713" s="97"/>
      <c r="H713" s="97"/>
      <c r="I713" s="97"/>
      <c r="J713" s="97">
        <v>0.4</v>
      </c>
      <c r="K713" s="97">
        <v>0.4</v>
      </c>
      <c r="L713" s="97">
        <v>0.4</v>
      </c>
      <c r="M713" s="97">
        <v>0.4</v>
      </c>
      <c r="N713" s="97">
        <v>0.4</v>
      </c>
      <c r="O713" s="97">
        <v>0.4</v>
      </c>
      <c r="P713" s="97">
        <v>0.4</v>
      </c>
      <c r="Q713" s="75" t="s">
        <v>197</v>
      </c>
      <c r="R713" s="75" t="s">
        <v>197</v>
      </c>
    </row>
    <row r="714" spans="1:18" s="21" customFormat="1" ht="13.2" x14ac:dyDescent="0.25">
      <c r="A714" s="75" t="s">
        <v>226</v>
      </c>
      <c r="B714" s="26" t="s">
        <v>194</v>
      </c>
      <c r="C714" s="26" t="s">
        <v>208</v>
      </c>
      <c r="D714" s="75" t="s">
        <v>209</v>
      </c>
      <c r="E714" s="75" t="s">
        <v>47</v>
      </c>
      <c r="F714" s="75" t="s">
        <v>32</v>
      </c>
      <c r="G714" s="97"/>
      <c r="H714" s="97"/>
      <c r="I714" s="97"/>
      <c r="J714" s="97"/>
      <c r="K714" s="97"/>
      <c r="L714" s="97"/>
      <c r="M714" s="97"/>
      <c r="N714" s="97"/>
      <c r="O714" s="97">
        <v>0.7</v>
      </c>
      <c r="P714" s="97">
        <v>0.7</v>
      </c>
      <c r="Q714" s="75" t="s">
        <v>197</v>
      </c>
      <c r="R714" s="75" t="s">
        <v>197</v>
      </c>
    </row>
    <row r="715" spans="1:18" s="21" customFormat="1" ht="13.2" x14ac:dyDescent="0.25">
      <c r="A715" s="75" t="s">
        <v>227</v>
      </c>
      <c r="B715" s="26" t="s">
        <v>194</v>
      </c>
      <c r="C715" s="26" t="s">
        <v>210</v>
      </c>
      <c r="D715" s="75" t="s">
        <v>211</v>
      </c>
      <c r="E715" s="75" t="s">
        <v>47</v>
      </c>
      <c r="F715" s="75" t="s">
        <v>32</v>
      </c>
      <c r="G715" s="97"/>
      <c r="H715" s="97"/>
      <c r="I715" s="97">
        <v>0.9</v>
      </c>
      <c r="J715" s="97">
        <v>0.9</v>
      </c>
      <c r="K715" s="97">
        <v>0.9</v>
      </c>
      <c r="L715" s="97">
        <v>0.9</v>
      </c>
      <c r="M715" s="97">
        <v>0.9</v>
      </c>
      <c r="N715" s="97">
        <v>0.9</v>
      </c>
      <c r="O715" s="97">
        <v>0.9</v>
      </c>
      <c r="P715" s="97">
        <v>0.9</v>
      </c>
      <c r="Q715" s="75" t="s">
        <v>197</v>
      </c>
      <c r="R715" s="75" t="s">
        <v>197</v>
      </c>
    </row>
    <row r="716" spans="1:18" s="21" customFormat="1" ht="13.2" x14ac:dyDescent="0.25">
      <c r="A716" s="75" t="s">
        <v>228</v>
      </c>
      <c r="B716" s="26" t="s">
        <v>194</v>
      </c>
      <c r="C716" s="26" t="s">
        <v>212</v>
      </c>
      <c r="D716" s="75" t="s">
        <v>213</v>
      </c>
      <c r="E716" s="75" t="s">
        <v>47</v>
      </c>
      <c r="F716" s="75" t="s">
        <v>32</v>
      </c>
      <c r="G716" s="97"/>
      <c r="H716" s="97"/>
      <c r="I716" s="97"/>
      <c r="J716" s="97"/>
      <c r="K716" s="97"/>
      <c r="L716" s="97">
        <v>0.7</v>
      </c>
      <c r="M716" s="97">
        <v>0.7</v>
      </c>
      <c r="N716" s="97">
        <v>0.7</v>
      </c>
      <c r="O716" s="97">
        <v>0.7</v>
      </c>
      <c r="P716" s="97">
        <v>0.7</v>
      </c>
      <c r="Q716" s="75" t="s">
        <v>197</v>
      </c>
      <c r="R716" s="75" t="s">
        <v>197</v>
      </c>
    </row>
    <row r="717" spans="1:18" s="21" customFormat="1" ht="13.2" x14ac:dyDescent="0.25">
      <c r="A717" s="75" t="s">
        <v>229</v>
      </c>
      <c r="B717" s="26" t="s">
        <v>194</v>
      </c>
      <c r="C717" s="26" t="s">
        <v>210</v>
      </c>
      <c r="D717" s="75" t="s">
        <v>214</v>
      </c>
      <c r="E717" s="75" t="s">
        <v>47</v>
      </c>
      <c r="F717" s="75" t="s">
        <v>32</v>
      </c>
      <c r="G717" s="97"/>
      <c r="H717" s="97"/>
      <c r="I717" s="97"/>
      <c r="J717" s="97"/>
      <c r="K717" s="97"/>
      <c r="L717" s="97"/>
      <c r="M717" s="97"/>
      <c r="N717" s="97"/>
      <c r="O717" s="97"/>
      <c r="P717" s="97">
        <v>0.7</v>
      </c>
      <c r="Q717" s="75" t="s">
        <v>197</v>
      </c>
      <c r="R717" s="75" t="s">
        <v>197</v>
      </c>
    </row>
    <row r="718" spans="1:18" s="21" customFormat="1" ht="13.2" x14ac:dyDescent="0.25">
      <c r="A718" s="75" t="s">
        <v>230</v>
      </c>
      <c r="B718" s="26" t="s">
        <v>194</v>
      </c>
      <c r="C718" s="26" t="s">
        <v>215</v>
      </c>
      <c r="D718" s="75" t="s">
        <v>243</v>
      </c>
      <c r="E718" s="75" t="s">
        <v>47</v>
      </c>
      <c r="F718" s="75" t="s">
        <v>32</v>
      </c>
      <c r="G718" s="97"/>
      <c r="H718" s="97"/>
      <c r="I718" s="97"/>
      <c r="J718" s="97"/>
      <c r="K718" s="97"/>
      <c r="L718" s="97">
        <v>0.8</v>
      </c>
      <c r="M718" s="97">
        <v>0.8</v>
      </c>
      <c r="N718" s="97">
        <v>0.8</v>
      </c>
      <c r="O718" s="97">
        <v>0.8</v>
      </c>
      <c r="P718" s="97">
        <v>0.8</v>
      </c>
      <c r="Q718" s="75" t="s">
        <v>197</v>
      </c>
      <c r="R718" s="75" t="s">
        <v>197</v>
      </c>
    </row>
    <row r="719" spans="1:18" s="21" customFormat="1" ht="13.2" x14ac:dyDescent="0.25">
      <c r="A719" s="75" t="s">
        <v>231</v>
      </c>
      <c r="B719" s="26" t="s">
        <v>194</v>
      </c>
      <c r="C719" s="26" t="s">
        <v>216</v>
      </c>
      <c r="D719" s="75" t="s">
        <v>217</v>
      </c>
      <c r="E719" s="75" t="s">
        <v>47</v>
      </c>
      <c r="F719" s="75" t="s">
        <v>32</v>
      </c>
      <c r="G719" s="97"/>
      <c r="H719" s="97"/>
      <c r="I719" s="97"/>
      <c r="J719" s="97"/>
      <c r="K719" s="97"/>
      <c r="L719" s="97"/>
      <c r="M719" s="97"/>
      <c r="N719" s="97"/>
      <c r="O719" s="97"/>
      <c r="P719" s="97">
        <v>0.5</v>
      </c>
      <c r="Q719" s="75" t="s">
        <v>197</v>
      </c>
      <c r="R719" s="75" t="s">
        <v>197</v>
      </c>
    </row>
    <row r="720" spans="1:18" s="21" customFormat="1" ht="13.2" x14ac:dyDescent="0.25">
      <c r="A720" s="75" t="s">
        <v>232</v>
      </c>
      <c r="B720" s="26" t="s">
        <v>194</v>
      </c>
      <c r="C720" s="26" t="s">
        <v>218</v>
      </c>
      <c r="D720" s="75" t="s">
        <v>219</v>
      </c>
      <c r="E720" s="75" t="s">
        <v>47</v>
      </c>
      <c r="F720" s="75" t="s">
        <v>32</v>
      </c>
      <c r="G720" s="97"/>
      <c r="H720" s="97"/>
      <c r="I720" s="97"/>
      <c r="J720" s="97"/>
      <c r="K720" s="97"/>
      <c r="L720" s="97"/>
      <c r="M720" s="97"/>
      <c r="N720" s="97">
        <v>1.1000000000000001</v>
      </c>
      <c r="O720" s="97">
        <v>1.1000000000000001</v>
      </c>
      <c r="P720" s="97">
        <v>1.1000000000000001</v>
      </c>
      <c r="Q720" s="75" t="s">
        <v>197</v>
      </c>
      <c r="R720" s="75" t="s">
        <v>197</v>
      </c>
    </row>
    <row r="721" spans="1:18" s="21" customFormat="1" ht="13.2" x14ac:dyDescent="0.25">
      <c r="A721" s="75" t="s">
        <v>233</v>
      </c>
      <c r="B721" s="26" t="s">
        <v>194</v>
      </c>
      <c r="C721" s="26" t="s">
        <v>220</v>
      </c>
      <c r="D721" s="75" t="s">
        <v>221</v>
      </c>
      <c r="E721" s="75" t="s">
        <v>47</v>
      </c>
      <c r="F721" s="75" t="s">
        <v>32</v>
      </c>
      <c r="G721" s="97"/>
      <c r="H721" s="97"/>
      <c r="I721" s="97"/>
      <c r="J721" s="97"/>
      <c r="K721" s="97"/>
      <c r="L721" s="97"/>
      <c r="M721" s="97"/>
      <c r="N721" s="97"/>
      <c r="O721" s="97">
        <v>2.75</v>
      </c>
      <c r="P721" s="97">
        <v>2.75</v>
      </c>
      <c r="Q721" s="75" t="s">
        <v>197</v>
      </c>
      <c r="R721" s="75" t="s">
        <v>197</v>
      </c>
    </row>
    <row r="722" spans="1:18" s="21" customFormat="1" ht="13.2" x14ac:dyDescent="0.25">
      <c r="A722" s="75" t="s">
        <v>234</v>
      </c>
      <c r="B722" s="26" t="s">
        <v>370</v>
      </c>
      <c r="C722" s="26" t="s">
        <v>419</v>
      </c>
      <c r="D722" s="75" t="s">
        <v>385</v>
      </c>
      <c r="E722" s="75" t="s">
        <v>86</v>
      </c>
      <c r="F722" s="73" t="s">
        <v>28</v>
      </c>
      <c r="G722" s="97">
        <v>0.44</v>
      </c>
      <c r="H722" s="97">
        <v>0.44</v>
      </c>
      <c r="I722" s="97">
        <v>0.44</v>
      </c>
      <c r="J722" s="97">
        <v>0.44</v>
      </c>
      <c r="K722" s="97">
        <v>0.44</v>
      </c>
      <c r="L722" s="97">
        <v>0.44</v>
      </c>
      <c r="M722" s="97">
        <v>0.44</v>
      </c>
      <c r="N722" s="97">
        <v>0.44</v>
      </c>
      <c r="O722" s="97">
        <v>0.44</v>
      </c>
      <c r="P722" s="97">
        <v>0.44</v>
      </c>
      <c r="Q722" s="75" t="s">
        <v>307</v>
      </c>
      <c r="R722" s="75" t="s">
        <v>307</v>
      </c>
    </row>
    <row r="723" spans="1:18" s="21" customFormat="1" ht="13.2" x14ac:dyDescent="0.25">
      <c r="A723" s="75" t="s">
        <v>235</v>
      </c>
      <c r="B723" s="26" t="s">
        <v>370</v>
      </c>
      <c r="C723" s="26" t="s">
        <v>419</v>
      </c>
      <c r="D723" s="75" t="s">
        <v>386</v>
      </c>
      <c r="E723" s="75" t="s">
        <v>86</v>
      </c>
      <c r="F723" s="73" t="s">
        <v>28</v>
      </c>
      <c r="G723" s="97">
        <v>0.09</v>
      </c>
      <c r="H723" s="97">
        <v>0.09</v>
      </c>
      <c r="I723" s="97">
        <v>0.09</v>
      </c>
      <c r="J723" s="97">
        <v>0.09</v>
      </c>
      <c r="K723" s="97">
        <v>0.09</v>
      </c>
      <c r="L723" s="97">
        <v>0.09</v>
      </c>
      <c r="M723" s="97">
        <v>0.09</v>
      </c>
      <c r="N723" s="97">
        <v>0.09</v>
      </c>
      <c r="O723" s="97">
        <v>0.09</v>
      </c>
      <c r="P723" s="97">
        <v>0.09</v>
      </c>
      <c r="Q723" s="75" t="s">
        <v>307</v>
      </c>
      <c r="R723" s="75" t="s">
        <v>307</v>
      </c>
    </row>
    <row r="724" spans="1:18" s="21" customFormat="1" ht="13.2" x14ac:dyDescent="0.25">
      <c r="A724" s="75" t="s">
        <v>236</v>
      </c>
      <c r="B724" s="26" t="s">
        <v>370</v>
      </c>
      <c r="C724" s="26" t="s">
        <v>419</v>
      </c>
      <c r="D724" s="75" t="s">
        <v>387</v>
      </c>
      <c r="E724" s="75" t="s">
        <v>86</v>
      </c>
      <c r="F724" s="73" t="s">
        <v>28</v>
      </c>
      <c r="G724" s="97">
        <v>1.1000000000000001</v>
      </c>
      <c r="H724" s="97">
        <v>1.1000000000000001</v>
      </c>
      <c r="I724" s="97">
        <v>1.1000000000000001</v>
      </c>
      <c r="J724" s="97">
        <v>1.1000000000000001</v>
      </c>
      <c r="K724" s="97">
        <v>1.1000000000000001</v>
      </c>
      <c r="L724" s="97">
        <v>1.1000000000000001</v>
      </c>
      <c r="M724" s="97">
        <v>1.1000000000000001</v>
      </c>
      <c r="N724" s="97">
        <v>1.1000000000000001</v>
      </c>
      <c r="O724" s="97">
        <v>1.1000000000000001</v>
      </c>
      <c r="P724" s="97">
        <v>1.1000000000000001</v>
      </c>
      <c r="Q724" s="75" t="s">
        <v>307</v>
      </c>
      <c r="R724" s="75" t="s">
        <v>307</v>
      </c>
    </row>
    <row r="725" spans="1:18" s="21" customFormat="1" ht="13.2" x14ac:dyDescent="0.25">
      <c r="A725" s="75" t="s">
        <v>237</v>
      </c>
      <c r="B725" s="26" t="s">
        <v>370</v>
      </c>
      <c r="C725" s="26" t="s">
        <v>419</v>
      </c>
      <c r="D725" s="75" t="s">
        <v>388</v>
      </c>
      <c r="E725" s="75" t="s">
        <v>86</v>
      </c>
      <c r="F725" s="73" t="s">
        <v>28</v>
      </c>
      <c r="G725" s="118">
        <v>1E-4</v>
      </c>
      <c r="H725" s="118">
        <v>1E-4</v>
      </c>
      <c r="I725" s="118">
        <v>1E-4</v>
      </c>
      <c r="J725" s="118">
        <v>1E-4</v>
      </c>
      <c r="K725" s="118">
        <v>1E-4</v>
      </c>
      <c r="L725" s="118">
        <v>1E-4</v>
      </c>
      <c r="M725" s="118">
        <v>1E-4</v>
      </c>
      <c r="N725" s="118">
        <v>1E-4</v>
      </c>
      <c r="O725" s="118">
        <v>1E-4</v>
      </c>
      <c r="P725" s="118">
        <v>1E-4</v>
      </c>
      <c r="Q725" s="75" t="s">
        <v>307</v>
      </c>
      <c r="R725" s="75" t="s">
        <v>307</v>
      </c>
    </row>
    <row r="726" spans="1:18" s="21" customFormat="1" ht="13.2" x14ac:dyDescent="0.25">
      <c r="A726" s="75" t="s">
        <v>238</v>
      </c>
      <c r="B726" s="26" t="s">
        <v>371</v>
      </c>
      <c r="C726" s="26" t="s">
        <v>419</v>
      </c>
      <c r="D726" s="75" t="s">
        <v>389</v>
      </c>
      <c r="E726" s="75" t="s">
        <v>86</v>
      </c>
      <c r="F726" s="73" t="s">
        <v>28</v>
      </c>
      <c r="G726" s="97">
        <v>0.08</v>
      </c>
      <c r="H726" s="97">
        <v>0.08</v>
      </c>
      <c r="I726" s="97">
        <v>0.08</v>
      </c>
      <c r="J726" s="97">
        <v>0.08</v>
      </c>
      <c r="K726" s="97">
        <v>0.08</v>
      </c>
      <c r="L726" s="97">
        <v>0.08</v>
      </c>
      <c r="M726" s="97">
        <v>0.08</v>
      </c>
      <c r="N726" s="97">
        <v>0.08</v>
      </c>
      <c r="O726" s="97">
        <v>0.08</v>
      </c>
      <c r="P726" s="97">
        <v>0.08</v>
      </c>
      <c r="Q726" s="75" t="s">
        <v>307</v>
      </c>
      <c r="R726" s="75" t="s">
        <v>307</v>
      </c>
    </row>
    <row r="727" spans="1:18" s="21" customFormat="1" ht="13.2" x14ac:dyDescent="0.25">
      <c r="A727" s="75" t="s">
        <v>239</v>
      </c>
      <c r="B727" s="26" t="s">
        <v>371</v>
      </c>
      <c r="C727" s="26" t="s">
        <v>419</v>
      </c>
      <c r="D727" s="75" t="s">
        <v>390</v>
      </c>
      <c r="E727" s="75" t="s">
        <v>86</v>
      </c>
      <c r="F727" s="73" t="s">
        <v>28</v>
      </c>
      <c r="G727" s="97">
        <v>0.16</v>
      </c>
      <c r="H727" s="97">
        <v>0.16</v>
      </c>
      <c r="I727" s="97">
        <v>0.16</v>
      </c>
      <c r="J727" s="97">
        <v>0.16</v>
      </c>
      <c r="K727" s="97">
        <v>0.16</v>
      </c>
      <c r="L727" s="97">
        <v>0.16</v>
      </c>
      <c r="M727" s="97">
        <v>0.16</v>
      </c>
      <c r="N727" s="97">
        <v>0.16</v>
      </c>
      <c r="O727" s="97">
        <v>0.16</v>
      </c>
      <c r="P727" s="97">
        <v>0.16</v>
      </c>
      <c r="Q727" s="75" t="s">
        <v>307</v>
      </c>
      <c r="R727" s="75" t="s">
        <v>307</v>
      </c>
    </row>
    <row r="728" spans="1:18" s="21" customFormat="1" ht="13.2" x14ac:dyDescent="0.25">
      <c r="A728" s="75" t="s">
        <v>240</v>
      </c>
      <c r="B728" s="26" t="s">
        <v>371</v>
      </c>
      <c r="C728" s="26" t="s">
        <v>419</v>
      </c>
      <c r="D728" s="75" t="s">
        <v>391</v>
      </c>
      <c r="E728" s="75" t="s">
        <v>86</v>
      </c>
      <c r="F728" s="73" t="s">
        <v>28</v>
      </c>
      <c r="G728" s="97">
        <v>0.18</v>
      </c>
      <c r="H728" s="97">
        <v>0.18</v>
      </c>
      <c r="I728" s="97">
        <v>0.18</v>
      </c>
      <c r="J728" s="97">
        <v>0.18</v>
      </c>
      <c r="K728" s="97">
        <v>0.18</v>
      </c>
      <c r="L728" s="97">
        <v>0.18</v>
      </c>
      <c r="M728" s="97">
        <v>0.18</v>
      </c>
      <c r="N728" s="97">
        <v>0.18</v>
      </c>
      <c r="O728" s="97">
        <v>0.18</v>
      </c>
      <c r="P728" s="97">
        <v>0.18</v>
      </c>
      <c r="Q728" s="75" t="s">
        <v>307</v>
      </c>
      <c r="R728" s="75" t="s">
        <v>307</v>
      </c>
    </row>
    <row r="729" spans="1:18" s="21" customFormat="1" ht="13.2" x14ac:dyDescent="0.25">
      <c r="A729" s="75" t="s">
        <v>420</v>
      </c>
      <c r="B729" s="26" t="s">
        <v>372</v>
      </c>
      <c r="C729" s="26" t="s">
        <v>419</v>
      </c>
      <c r="D729" s="75" t="s">
        <v>392</v>
      </c>
      <c r="E729" s="75" t="s">
        <v>86</v>
      </c>
      <c r="F729" s="73" t="s">
        <v>28</v>
      </c>
      <c r="G729" s="97">
        <v>0.04</v>
      </c>
      <c r="H729" s="97">
        <v>0.04</v>
      </c>
      <c r="I729" s="97">
        <v>0.04</v>
      </c>
      <c r="J729" s="97">
        <v>0.04</v>
      </c>
      <c r="K729" s="97">
        <v>0.04</v>
      </c>
      <c r="L729" s="97">
        <v>0.04</v>
      </c>
      <c r="M729" s="97">
        <v>0.04</v>
      </c>
      <c r="N729" s="97">
        <v>0.04</v>
      </c>
      <c r="O729" s="97">
        <v>0.04</v>
      </c>
      <c r="P729" s="97">
        <v>0.04</v>
      </c>
      <c r="Q729" s="75" t="s">
        <v>307</v>
      </c>
      <c r="R729" s="75" t="s">
        <v>307</v>
      </c>
    </row>
    <row r="730" spans="1:18" s="21" customFormat="1" ht="13.2" x14ac:dyDescent="0.25">
      <c r="A730" s="75" t="s">
        <v>421</v>
      </c>
      <c r="B730" s="26" t="s">
        <v>371</v>
      </c>
      <c r="C730" s="26" t="s">
        <v>419</v>
      </c>
      <c r="D730" s="75" t="s">
        <v>393</v>
      </c>
      <c r="E730" s="75" t="s">
        <v>86</v>
      </c>
      <c r="F730" s="73" t="s">
        <v>28</v>
      </c>
      <c r="G730" s="97">
        <v>0.25</v>
      </c>
      <c r="H730" s="97">
        <v>0.25</v>
      </c>
      <c r="I730" s="97">
        <v>0.25</v>
      </c>
      <c r="J730" s="97">
        <v>0.25</v>
      </c>
      <c r="K730" s="97">
        <v>0.25</v>
      </c>
      <c r="L730" s="97">
        <v>0.25</v>
      </c>
      <c r="M730" s="97">
        <v>0.25</v>
      </c>
      <c r="N730" s="97">
        <v>0.25</v>
      </c>
      <c r="O730" s="97">
        <v>0.25</v>
      </c>
      <c r="P730" s="97">
        <v>0.25</v>
      </c>
      <c r="Q730" s="75" t="s">
        <v>307</v>
      </c>
      <c r="R730" s="75" t="s">
        <v>307</v>
      </c>
    </row>
    <row r="731" spans="1:18" s="21" customFormat="1" ht="13.2" x14ac:dyDescent="0.25">
      <c r="A731" s="75" t="s">
        <v>422</v>
      </c>
      <c r="B731" s="26" t="s">
        <v>306</v>
      </c>
      <c r="C731" s="26" t="s">
        <v>419</v>
      </c>
      <c r="D731" s="75" t="s">
        <v>394</v>
      </c>
      <c r="E731" s="75" t="s">
        <v>86</v>
      </c>
      <c r="F731" s="73" t="s">
        <v>28</v>
      </c>
      <c r="G731" s="97">
        <v>0.05</v>
      </c>
      <c r="H731" s="97">
        <v>0.05</v>
      </c>
      <c r="I731" s="97">
        <v>0.05</v>
      </c>
      <c r="J731" s="97">
        <v>0.05</v>
      </c>
      <c r="K731" s="97">
        <v>0.05</v>
      </c>
      <c r="L731" s="97">
        <v>0.05</v>
      </c>
      <c r="M731" s="97">
        <v>0.05</v>
      </c>
      <c r="N731" s="97">
        <v>0.05</v>
      </c>
      <c r="O731" s="97">
        <v>0.05</v>
      </c>
      <c r="P731" s="97">
        <v>0.05</v>
      </c>
      <c r="Q731" s="75" t="s">
        <v>307</v>
      </c>
      <c r="R731" s="75" t="s">
        <v>307</v>
      </c>
    </row>
    <row r="732" spans="1:18" s="21" customFormat="1" ht="13.2" x14ac:dyDescent="0.25">
      <c r="A732" s="75" t="s">
        <v>423</v>
      </c>
      <c r="B732" s="26" t="s">
        <v>373</v>
      </c>
      <c r="C732" s="26" t="s">
        <v>419</v>
      </c>
      <c r="D732" s="75" t="s">
        <v>395</v>
      </c>
      <c r="E732" s="75" t="s">
        <v>86</v>
      </c>
      <c r="F732" s="73" t="s">
        <v>28</v>
      </c>
      <c r="G732" s="97">
        <v>0.31</v>
      </c>
      <c r="H732" s="97">
        <v>0.31</v>
      </c>
      <c r="I732" s="97">
        <v>0.31</v>
      </c>
      <c r="J732" s="97">
        <v>0.31</v>
      </c>
      <c r="K732" s="97">
        <v>0.31</v>
      </c>
      <c r="L732" s="97">
        <v>0.31</v>
      </c>
      <c r="M732" s="97">
        <v>0.31</v>
      </c>
      <c r="N732" s="97">
        <v>0.31</v>
      </c>
      <c r="O732" s="97">
        <v>0.31</v>
      </c>
      <c r="P732" s="97">
        <v>0.31</v>
      </c>
      <c r="Q732" s="75" t="s">
        <v>307</v>
      </c>
      <c r="R732" s="75" t="s">
        <v>307</v>
      </c>
    </row>
    <row r="733" spans="1:18" s="21" customFormat="1" ht="13.2" x14ac:dyDescent="0.25">
      <c r="A733" s="75" t="s">
        <v>424</v>
      </c>
      <c r="B733" s="26" t="s">
        <v>372</v>
      </c>
      <c r="C733" s="26" t="s">
        <v>419</v>
      </c>
      <c r="D733" s="75" t="s">
        <v>396</v>
      </c>
      <c r="E733" s="75" t="s">
        <v>86</v>
      </c>
      <c r="F733" s="73" t="s">
        <v>28</v>
      </c>
      <c r="G733" s="97">
        <v>0.04</v>
      </c>
      <c r="H733" s="97">
        <v>0.04</v>
      </c>
      <c r="I733" s="97">
        <v>0.04</v>
      </c>
      <c r="J733" s="97">
        <v>0.04</v>
      </c>
      <c r="K733" s="97">
        <v>0.04</v>
      </c>
      <c r="L733" s="97">
        <v>0.04</v>
      </c>
      <c r="M733" s="97">
        <v>0.04</v>
      </c>
      <c r="N733" s="97">
        <v>0.04</v>
      </c>
      <c r="O733" s="97">
        <v>0.04</v>
      </c>
      <c r="P733" s="97">
        <v>0.04</v>
      </c>
      <c r="Q733" s="75" t="s">
        <v>307</v>
      </c>
      <c r="R733" s="75" t="s">
        <v>307</v>
      </c>
    </row>
    <row r="734" spans="1:18" s="21" customFormat="1" ht="26.4" x14ac:dyDescent="0.25">
      <c r="A734" s="75" t="s">
        <v>425</v>
      </c>
      <c r="B734" s="26" t="s">
        <v>374</v>
      </c>
      <c r="C734" s="26" t="s">
        <v>461</v>
      </c>
      <c r="D734" s="75" t="s">
        <v>397</v>
      </c>
      <c r="E734" s="75" t="s">
        <v>47</v>
      </c>
      <c r="F734" s="75" t="s">
        <v>32</v>
      </c>
      <c r="G734" s="97"/>
      <c r="H734" s="97"/>
      <c r="I734" s="97"/>
      <c r="J734" s="97"/>
      <c r="K734" s="97"/>
      <c r="L734" s="97"/>
      <c r="M734" s="97"/>
      <c r="N734" s="97"/>
      <c r="O734" s="97"/>
      <c r="P734" s="97">
        <v>1.2</v>
      </c>
      <c r="Q734" s="75" t="s">
        <v>306</v>
      </c>
      <c r="R734" s="75" t="s">
        <v>307</v>
      </c>
    </row>
    <row r="735" spans="1:18" s="21" customFormat="1" ht="39.6" x14ac:dyDescent="0.25">
      <c r="A735" s="75" t="s">
        <v>426</v>
      </c>
      <c r="B735" s="26" t="s">
        <v>375</v>
      </c>
      <c r="C735" s="26" t="s">
        <v>398</v>
      </c>
      <c r="D735" s="75" t="s">
        <v>464</v>
      </c>
      <c r="E735" s="75" t="s">
        <v>47</v>
      </c>
      <c r="F735" s="75" t="s">
        <v>32</v>
      </c>
      <c r="G735" s="97"/>
      <c r="H735" s="97"/>
      <c r="I735" s="97"/>
      <c r="J735" s="97"/>
      <c r="K735" s="97"/>
      <c r="L735" s="97"/>
      <c r="M735" s="97"/>
      <c r="N735" s="97"/>
      <c r="O735" s="97"/>
      <c r="P735" s="97">
        <v>0.5</v>
      </c>
      <c r="Q735" s="75" t="s">
        <v>307</v>
      </c>
      <c r="R735" s="75" t="s">
        <v>307</v>
      </c>
    </row>
    <row r="736" spans="1:18" s="21" customFormat="1" ht="26.4" x14ac:dyDescent="0.25">
      <c r="A736" s="75" t="s">
        <v>427</v>
      </c>
      <c r="B736" s="26" t="s">
        <v>374</v>
      </c>
      <c r="C736" s="26" t="s">
        <v>399</v>
      </c>
      <c r="D736" s="75" t="s">
        <v>463</v>
      </c>
      <c r="E736" s="75" t="s">
        <v>47</v>
      </c>
      <c r="F736" s="75" t="s">
        <v>32</v>
      </c>
      <c r="G736" s="97">
        <v>1</v>
      </c>
      <c r="H736" s="97">
        <v>1</v>
      </c>
      <c r="I736" s="97">
        <v>1</v>
      </c>
      <c r="J736" s="97">
        <v>1</v>
      </c>
      <c r="K736" s="97">
        <v>1</v>
      </c>
      <c r="L736" s="97">
        <v>1</v>
      </c>
      <c r="M736" s="97">
        <v>1</v>
      </c>
      <c r="N736" s="97">
        <v>1</v>
      </c>
      <c r="O736" s="97">
        <v>1</v>
      </c>
      <c r="P736" s="97">
        <v>1</v>
      </c>
      <c r="Q736" s="75" t="s">
        <v>306</v>
      </c>
      <c r="R736" s="75" t="s">
        <v>307</v>
      </c>
    </row>
    <row r="737" spans="1:18" s="21" customFormat="1" ht="13.2" x14ac:dyDescent="0.25">
      <c r="A737" s="75" t="s">
        <v>428</v>
      </c>
      <c r="B737" s="26" t="s">
        <v>374</v>
      </c>
      <c r="C737" s="26" t="s">
        <v>399</v>
      </c>
      <c r="D737" s="75" t="s">
        <v>400</v>
      </c>
      <c r="E737" s="75" t="s">
        <v>47</v>
      </c>
      <c r="F737" s="75" t="s">
        <v>32</v>
      </c>
      <c r="G737" s="97">
        <v>1</v>
      </c>
      <c r="H737" s="97">
        <v>1</v>
      </c>
      <c r="I737" s="97">
        <v>1</v>
      </c>
      <c r="J737" s="97">
        <v>1</v>
      </c>
      <c r="K737" s="97">
        <v>1</v>
      </c>
      <c r="L737" s="97">
        <v>1</v>
      </c>
      <c r="M737" s="97">
        <v>1</v>
      </c>
      <c r="N737" s="97">
        <v>1</v>
      </c>
      <c r="O737" s="97">
        <v>1</v>
      </c>
      <c r="P737" s="97">
        <v>1</v>
      </c>
      <c r="Q737" s="75" t="s">
        <v>306</v>
      </c>
      <c r="R737" s="75" t="s">
        <v>307</v>
      </c>
    </row>
    <row r="738" spans="1:18" s="21" customFormat="1" ht="13.2" x14ac:dyDescent="0.25">
      <c r="A738" s="75" t="s">
        <v>429</v>
      </c>
      <c r="B738" s="26" t="s">
        <v>376</v>
      </c>
      <c r="C738" s="26" t="s">
        <v>401</v>
      </c>
      <c r="D738" s="75" t="s">
        <v>402</v>
      </c>
      <c r="E738" s="75" t="s">
        <v>47</v>
      </c>
      <c r="F738" s="75" t="s">
        <v>32</v>
      </c>
      <c r="G738" s="97">
        <v>0.2</v>
      </c>
      <c r="H738" s="97">
        <v>0.2</v>
      </c>
      <c r="I738" s="97">
        <v>0.2</v>
      </c>
      <c r="J738" s="97">
        <v>0.2</v>
      </c>
      <c r="K738" s="97">
        <v>0.2</v>
      </c>
      <c r="L738" s="97">
        <v>0.2</v>
      </c>
      <c r="M738" s="97">
        <v>0.2</v>
      </c>
      <c r="N738" s="97">
        <v>0.2</v>
      </c>
      <c r="O738" s="97">
        <v>0.2</v>
      </c>
      <c r="P738" s="97">
        <v>0.2</v>
      </c>
      <c r="Q738" s="75" t="s">
        <v>376</v>
      </c>
      <c r="R738" s="75" t="s">
        <v>307</v>
      </c>
    </row>
    <row r="739" spans="1:18" s="21" customFormat="1" ht="13.2" x14ac:dyDescent="0.25">
      <c r="A739" s="75" t="s">
        <v>430</v>
      </c>
      <c r="B739" s="26" t="s">
        <v>376</v>
      </c>
      <c r="C739" s="26" t="s">
        <v>401</v>
      </c>
      <c r="D739" s="75" t="s">
        <v>403</v>
      </c>
      <c r="E739" s="75" t="s">
        <v>47</v>
      </c>
      <c r="F739" s="75" t="s">
        <v>32</v>
      </c>
      <c r="G739" s="97">
        <v>0.2</v>
      </c>
      <c r="H739" s="97">
        <v>0.2</v>
      </c>
      <c r="I739" s="97">
        <v>0.2</v>
      </c>
      <c r="J739" s="97">
        <v>0.2</v>
      </c>
      <c r="K739" s="97">
        <v>0.2</v>
      </c>
      <c r="L739" s="97">
        <v>0.2</v>
      </c>
      <c r="M739" s="97">
        <v>0.2</v>
      </c>
      <c r="N739" s="97">
        <v>0.2</v>
      </c>
      <c r="O739" s="97">
        <v>0.2</v>
      </c>
      <c r="P739" s="97">
        <v>0.2</v>
      </c>
      <c r="Q739" s="75" t="s">
        <v>376</v>
      </c>
      <c r="R739" s="75" t="s">
        <v>307</v>
      </c>
    </row>
    <row r="740" spans="1:18" s="21" customFormat="1" ht="13.2" x14ac:dyDescent="0.25">
      <c r="A740" s="75" t="s">
        <v>431</v>
      </c>
      <c r="B740" s="26" t="s">
        <v>374</v>
      </c>
      <c r="C740" s="26" t="s">
        <v>401</v>
      </c>
      <c r="D740" s="75" t="s">
        <v>404</v>
      </c>
      <c r="E740" s="75" t="s">
        <v>47</v>
      </c>
      <c r="F740" s="75" t="s">
        <v>32</v>
      </c>
      <c r="G740" s="97">
        <v>1</v>
      </c>
      <c r="H740" s="97">
        <v>1</v>
      </c>
      <c r="I740" s="97">
        <v>1</v>
      </c>
      <c r="J740" s="97">
        <v>1</v>
      </c>
      <c r="K740" s="97">
        <v>1</v>
      </c>
      <c r="L740" s="97">
        <v>1</v>
      </c>
      <c r="M740" s="97">
        <v>1</v>
      </c>
      <c r="N740" s="97">
        <v>1</v>
      </c>
      <c r="O740" s="97">
        <v>1</v>
      </c>
      <c r="P740" s="97">
        <v>1</v>
      </c>
      <c r="Q740" s="75" t="s">
        <v>306</v>
      </c>
      <c r="R740" s="75" t="s">
        <v>307</v>
      </c>
    </row>
    <row r="741" spans="1:18" s="21" customFormat="1" ht="13.2" x14ac:dyDescent="0.25">
      <c r="A741" s="75" t="s">
        <v>432</v>
      </c>
      <c r="B741" s="26" t="s">
        <v>374</v>
      </c>
      <c r="C741" s="26" t="s">
        <v>401</v>
      </c>
      <c r="D741" s="75" t="s">
        <v>405</v>
      </c>
      <c r="E741" s="75" t="s">
        <v>47</v>
      </c>
      <c r="F741" s="75" t="s">
        <v>32</v>
      </c>
      <c r="G741" s="97">
        <v>1</v>
      </c>
      <c r="H741" s="97">
        <v>1</v>
      </c>
      <c r="I741" s="97">
        <v>1</v>
      </c>
      <c r="J741" s="97">
        <v>1</v>
      </c>
      <c r="K741" s="97">
        <v>1</v>
      </c>
      <c r="L741" s="97">
        <v>1</v>
      </c>
      <c r="M741" s="97">
        <v>1</v>
      </c>
      <c r="N741" s="97">
        <v>1</v>
      </c>
      <c r="O741" s="97">
        <v>1</v>
      </c>
      <c r="P741" s="97">
        <v>1</v>
      </c>
      <c r="Q741" s="75" t="s">
        <v>306</v>
      </c>
      <c r="R741" s="75" t="s">
        <v>307</v>
      </c>
    </row>
    <row r="742" spans="1:18" s="21" customFormat="1" ht="13.2" x14ac:dyDescent="0.25">
      <c r="A742" s="75" t="s">
        <v>433</v>
      </c>
      <c r="B742" s="26" t="s">
        <v>374</v>
      </c>
      <c r="C742" s="26" t="s">
        <v>401</v>
      </c>
      <c r="D742" s="75" t="s">
        <v>406</v>
      </c>
      <c r="E742" s="75" t="s">
        <v>47</v>
      </c>
      <c r="F742" s="75" t="s">
        <v>32</v>
      </c>
      <c r="G742" s="97">
        <v>0.41</v>
      </c>
      <c r="H742" s="97">
        <v>0.41</v>
      </c>
      <c r="I742" s="97">
        <v>0.41</v>
      </c>
      <c r="J742" s="97">
        <v>0.41</v>
      </c>
      <c r="K742" s="97">
        <v>0.41</v>
      </c>
      <c r="L742" s="97">
        <v>0.41</v>
      </c>
      <c r="M742" s="97">
        <v>0.41</v>
      </c>
      <c r="N742" s="97">
        <v>0.41</v>
      </c>
      <c r="O742" s="97">
        <v>0.41</v>
      </c>
      <c r="P742" s="97">
        <v>0.41</v>
      </c>
      <c r="Q742" s="75" t="s">
        <v>306</v>
      </c>
      <c r="R742" s="75" t="s">
        <v>307</v>
      </c>
    </row>
    <row r="743" spans="1:18" s="21" customFormat="1" ht="13.2" x14ac:dyDescent="0.25">
      <c r="A743" s="75" t="s">
        <v>434</v>
      </c>
      <c r="B743" s="26" t="s">
        <v>374</v>
      </c>
      <c r="C743" s="26" t="s">
        <v>401</v>
      </c>
      <c r="D743" s="75" t="s">
        <v>407</v>
      </c>
      <c r="E743" s="75" t="s">
        <v>47</v>
      </c>
      <c r="F743" s="75" t="s">
        <v>32</v>
      </c>
      <c r="G743" s="97">
        <v>0.25</v>
      </c>
      <c r="H743" s="97">
        <v>0.25</v>
      </c>
      <c r="I743" s="97">
        <v>0.25</v>
      </c>
      <c r="J743" s="97">
        <v>0.25</v>
      </c>
      <c r="K743" s="97">
        <v>0.25</v>
      </c>
      <c r="L743" s="97">
        <v>0.25</v>
      </c>
      <c r="M743" s="97">
        <v>0.25</v>
      </c>
      <c r="N743" s="97">
        <v>0.25</v>
      </c>
      <c r="O743" s="97">
        <v>0.25</v>
      </c>
      <c r="P743" s="97">
        <v>0.25</v>
      </c>
      <c r="Q743" s="75" t="s">
        <v>306</v>
      </c>
      <c r="R743" s="75" t="s">
        <v>307</v>
      </c>
    </row>
    <row r="744" spans="1:18" s="21" customFormat="1" ht="13.2" x14ac:dyDescent="0.25">
      <c r="A744" s="75" t="s">
        <v>435</v>
      </c>
      <c r="B744" s="26" t="s">
        <v>377</v>
      </c>
      <c r="C744" s="26" t="s">
        <v>408</v>
      </c>
      <c r="D744" s="75" t="s">
        <v>409</v>
      </c>
      <c r="E744" s="75" t="s">
        <v>47</v>
      </c>
      <c r="F744" s="75" t="s">
        <v>32</v>
      </c>
      <c r="G744" s="97">
        <v>0.1</v>
      </c>
      <c r="H744" s="97">
        <v>0.1</v>
      </c>
      <c r="I744" s="97">
        <v>0.1</v>
      </c>
      <c r="J744" s="97">
        <v>0.1</v>
      </c>
      <c r="K744" s="97">
        <v>0.1</v>
      </c>
      <c r="L744" s="97">
        <v>0.1</v>
      </c>
      <c r="M744" s="97">
        <v>0.1</v>
      </c>
      <c r="N744" s="97">
        <v>0.1</v>
      </c>
      <c r="O744" s="97">
        <v>0.1</v>
      </c>
      <c r="P744" s="97">
        <v>0.1</v>
      </c>
      <c r="Q744" s="75" t="s">
        <v>306</v>
      </c>
      <c r="R744" s="75" t="s">
        <v>307</v>
      </c>
    </row>
    <row r="745" spans="1:18" s="21" customFormat="1" ht="13.2" x14ac:dyDescent="0.25">
      <c r="A745" s="75" t="s">
        <v>436</v>
      </c>
      <c r="B745" s="26" t="s">
        <v>377</v>
      </c>
      <c r="C745" s="26" t="s">
        <v>408</v>
      </c>
      <c r="D745" s="75" t="s">
        <v>410</v>
      </c>
      <c r="E745" s="75" t="s">
        <v>47</v>
      </c>
      <c r="F745" s="75" t="s">
        <v>32</v>
      </c>
      <c r="G745" s="97"/>
      <c r="H745" s="97"/>
      <c r="I745" s="97"/>
      <c r="J745" s="97"/>
      <c r="K745" s="97"/>
      <c r="L745" s="97"/>
      <c r="M745" s="97"/>
      <c r="N745" s="97"/>
      <c r="O745" s="97"/>
      <c r="P745" s="97">
        <v>2.5</v>
      </c>
      <c r="Q745" s="75" t="s">
        <v>306</v>
      </c>
      <c r="R745" s="75" t="s">
        <v>307</v>
      </c>
    </row>
    <row r="746" spans="1:18" s="21" customFormat="1" ht="13.2" x14ac:dyDescent="0.25">
      <c r="A746" s="75" t="s">
        <v>437</v>
      </c>
      <c r="B746" s="26" t="s">
        <v>377</v>
      </c>
      <c r="C746" s="26" t="s">
        <v>408</v>
      </c>
      <c r="D746" s="75" t="s">
        <v>411</v>
      </c>
      <c r="E746" s="75" t="s">
        <v>47</v>
      </c>
      <c r="F746" s="75" t="s">
        <v>32</v>
      </c>
      <c r="G746" s="97"/>
      <c r="H746" s="97"/>
      <c r="I746" s="97"/>
      <c r="J746" s="97"/>
      <c r="K746" s="97"/>
      <c r="L746" s="97"/>
      <c r="M746" s="97"/>
      <c r="N746" s="97"/>
      <c r="O746" s="97"/>
      <c r="P746" s="97">
        <v>2</v>
      </c>
      <c r="Q746" s="75" t="s">
        <v>306</v>
      </c>
      <c r="R746" s="75" t="s">
        <v>307</v>
      </c>
    </row>
    <row r="747" spans="1:18" s="21" customFormat="1" ht="13.2" x14ac:dyDescent="0.25">
      <c r="A747" s="75" t="s">
        <v>438</v>
      </c>
      <c r="B747" s="26" t="s">
        <v>378</v>
      </c>
      <c r="C747" s="26" t="s">
        <v>412</v>
      </c>
      <c r="D747" s="75" t="s">
        <v>413</v>
      </c>
      <c r="E747" s="75" t="s">
        <v>47</v>
      </c>
      <c r="F747" s="75" t="s">
        <v>32</v>
      </c>
      <c r="G747" s="97"/>
      <c r="H747" s="97"/>
      <c r="I747" s="97"/>
      <c r="J747" s="97"/>
      <c r="K747" s="97"/>
      <c r="L747" s="97"/>
      <c r="M747" s="97"/>
      <c r="N747" s="97"/>
      <c r="O747" s="97"/>
      <c r="P747" s="97">
        <v>3</v>
      </c>
      <c r="Q747" s="75" t="s">
        <v>382</v>
      </c>
      <c r="R747" s="75" t="s">
        <v>307</v>
      </c>
    </row>
    <row r="748" spans="1:18" s="21" customFormat="1" ht="13.2" x14ac:dyDescent="0.25">
      <c r="A748" s="75" t="s">
        <v>439</v>
      </c>
      <c r="B748" s="26" t="s">
        <v>379</v>
      </c>
      <c r="C748" s="26" t="s">
        <v>414</v>
      </c>
      <c r="D748" s="75" t="s">
        <v>415</v>
      </c>
      <c r="E748" s="75" t="s">
        <v>47</v>
      </c>
      <c r="F748" s="75" t="s">
        <v>32</v>
      </c>
      <c r="G748" s="97"/>
      <c r="H748" s="97"/>
      <c r="I748" s="97"/>
      <c r="J748" s="97"/>
      <c r="K748" s="97"/>
      <c r="L748" s="97"/>
      <c r="M748" s="97"/>
      <c r="N748" s="97"/>
      <c r="O748" s="97"/>
      <c r="P748" s="97">
        <v>4</v>
      </c>
      <c r="Q748" s="75" t="s">
        <v>383</v>
      </c>
      <c r="R748" s="75" t="s">
        <v>307</v>
      </c>
    </row>
    <row r="749" spans="1:18" s="21" customFormat="1" ht="26.4" x14ac:dyDescent="0.25">
      <c r="A749" s="75" t="s">
        <v>440</v>
      </c>
      <c r="B749" s="26" t="s">
        <v>380</v>
      </c>
      <c r="C749" s="26" t="s">
        <v>416</v>
      </c>
      <c r="D749" s="75" t="s">
        <v>417</v>
      </c>
      <c r="E749" s="75" t="s">
        <v>47</v>
      </c>
      <c r="F749" s="75" t="s">
        <v>32</v>
      </c>
      <c r="G749" s="97"/>
      <c r="H749" s="97"/>
      <c r="I749" s="97"/>
      <c r="J749" s="97"/>
      <c r="K749" s="97"/>
      <c r="L749" s="97"/>
      <c r="M749" s="97"/>
      <c r="N749" s="97"/>
      <c r="O749" s="97"/>
      <c r="P749" s="97">
        <v>3</v>
      </c>
      <c r="Q749" s="75" t="s">
        <v>384</v>
      </c>
      <c r="R749" s="75" t="s">
        <v>307</v>
      </c>
    </row>
    <row r="750" spans="1:18" s="21" customFormat="1" ht="26.4" x14ac:dyDescent="0.25">
      <c r="A750" s="75" t="s">
        <v>441</v>
      </c>
      <c r="B750" s="26" t="s">
        <v>381</v>
      </c>
      <c r="C750" s="26" t="s">
        <v>418</v>
      </c>
      <c r="D750" s="75" t="s">
        <v>462</v>
      </c>
      <c r="E750" s="75" t="s">
        <v>47</v>
      </c>
      <c r="F750" s="75" t="s">
        <v>32</v>
      </c>
      <c r="G750" s="97"/>
      <c r="H750" s="97"/>
      <c r="I750" s="97"/>
      <c r="J750" s="97"/>
      <c r="K750" s="97"/>
      <c r="L750" s="97"/>
      <c r="M750" s="97"/>
      <c r="N750" s="97"/>
      <c r="O750" s="97"/>
      <c r="P750" s="97">
        <v>3</v>
      </c>
      <c r="Q750" s="75" t="s">
        <v>306</v>
      </c>
      <c r="R750" s="75" t="s">
        <v>307</v>
      </c>
    </row>
    <row r="751" spans="1:18" s="21" customFormat="1" ht="13.2" x14ac:dyDescent="0.25">
      <c r="A751" s="75" t="s">
        <v>442</v>
      </c>
      <c r="B751" s="26" t="s">
        <v>497</v>
      </c>
      <c r="C751" s="26" t="s">
        <v>502</v>
      </c>
      <c r="D751" s="75" t="s">
        <v>503</v>
      </c>
      <c r="E751" s="75" t="s">
        <v>86</v>
      </c>
      <c r="F751" s="73" t="s">
        <v>28</v>
      </c>
      <c r="G751" s="97">
        <v>3.05</v>
      </c>
      <c r="H751" s="97">
        <v>3.05</v>
      </c>
      <c r="I751" s="97">
        <v>3.05</v>
      </c>
      <c r="J751" s="97">
        <v>3.05</v>
      </c>
      <c r="K751" s="97">
        <v>3.05</v>
      </c>
      <c r="L751" s="97">
        <v>3.05</v>
      </c>
      <c r="M751" s="97">
        <v>3.05</v>
      </c>
      <c r="N751" s="97">
        <v>3.05</v>
      </c>
      <c r="O751" s="97">
        <v>3.05</v>
      </c>
      <c r="P751" s="97">
        <v>3.05</v>
      </c>
      <c r="Q751" s="75" t="s">
        <v>83</v>
      </c>
      <c r="R751" s="75" t="s">
        <v>496</v>
      </c>
    </row>
    <row r="752" spans="1:18" s="21" customFormat="1" ht="26.4" x14ac:dyDescent="0.25">
      <c r="A752" s="75" t="s">
        <v>443</v>
      </c>
      <c r="B752" s="26" t="s">
        <v>498</v>
      </c>
      <c r="C752" s="26" t="s">
        <v>502</v>
      </c>
      <c r="D752" s="75" t="s">
        <v>504</v>
      </c>
      <c r="E752" s="75" t="s">
        <v>86</v>
      </c>
      <c r="F752" s="73" t="s">
        <v>28</v>
      </c>
      <c r="G752" s="97"/>
      <c r="H752" s="97"/>
      <c r="I752" s="97">
        <v>1.65</v>
      </c>
      <c r="J752" s="97">
        <v>1.65</v>
      </c>
      <c r="K752" s="97">
        <v>1.65</v>
      </c>
      <c r="L752" s="97">
        <v>1.65</v>
      </c>
      <c r="M752" s="97">
        <v>1.65</v>
      </c>
      <c r="N752" s="97">
        <v>1.65</v>
      </c>
      <c r="O752" s="97">
        <v>1.65</v>
      </c>
      <c r="P752" s="97">
        <v>1.65</v>
      </c>
      <c r="Q752" s="75" t="s">
        <v>83</v>
      </c>
      <c r="R752" s="75" t="s">
        <v>496</v>
      </c>
    </row>
    <row r="753" spans="1:18" s="21" customFormat="1" ht="13.2" x14ac:dyDescent="0.25">
      <c r="A753" s="75" t="s">
        <v>444</v>
      </c>
      <c r="B753" s="26" t="s">
        <v>497</v>
      </c>
      <c r="C753" s="26" t="s">
        <v>502</v>
      </c>
      <c r="D753" s="75" t="s">
        <v>505</v>
      </c>
      <c r="E753" s="75" t="s">
        <v>86</v>
      </c>
      <c r="F753" s="73" t="s">
        <v>28</v>
      </c>
      <c r="G753" s="97"/>
      <c r="H753" s="97"/>
      <c r="I753" s="97"/>
      <c r="J753" s="97"/>
      <c r="K753" s="97">
        <v>1.39</v>
      </c>
      <c r="L753" s="97">
        <v>1.39</v>
      </c>
      <c r="M753" s="97">
        <v>1.39</v>
      </c>
      <c r="N753" s="97">
        <v>1.39</v>
      </c>
      <c r="O753" s="97">
        <v>1.39</v>
      </c>
      <c r="P753" s="97">
        <v>1.39</v>
      </c>
      <c r="Q753" s="75" t="s">
        <v>83</v>
      </c>
      <c r="R753" s="75" t="s">
        <v>496</v>
      </c>
    </row>
    <row r="754" spans="1:18" s="21" customFormat="1" ht="13.2" x14ac:dyDescent="0.25">
      <c r="A754" s="75" t="s">
        <v>445</v>
      </c>
      <c r="B754" s="26" t="s">
        <v>499</v>
      </c>
      <c r="C754" s="26" t="s">
        <v>419</v>
      </c>
      <c r="D754" s="75" t="s">
        <v>506</v>
      </c>
      <c r="E754" s="75" t="s">
        <v>86</v>
      </c>
      <c r="F754" s="73" t="s">
        <v>28</v>
      </c>
      <c r="G754" s="97"/>
      <c r="H754" s="97"/>
      <c r="I754" s="97"/>
      <c r="J754" s="97"/>
      <c r="K754" s="97"/>
      <c r="L754" s="97"/>
      <c r="M754" s="97">
        <v>2.84</v>
      </c>
      <c r="N754" s="97">
        <v>2.84</v>
      </c>
      <c r="O754" s="97">
        <v>2.84</v>
      </c>
      <c r="P754" s="97">
        <v>2.84</v>
      </c>
      <c r="Q754" s="75" t="s">
        <v>83</v>
      </c>
      <c r="R754" s="75" t="s">
        <v>496</v>
      </c>
    </row>
    <row r="755" spans="1:18" s="21" customFormat="1" ht="26.4" x14ac:dyDescent="0.25">
      <c r="A755" s="75" t="s">
        <v>446</v>
      </c>
      <c r="B755" s="26" t="s">
        <v>500</v>
      </c>
      <c r="C755" s="26" t="s">
        <v>419</v>
      </c>
      <c r="D755" s="75" t="s">
        <v>507</v>
      </c>
      <c r="E755" s="75" t="s">
        <v>86</v>
      </c>
      <c r="F755" s="73" t="s">
        <v>28</v>
      </c>
      <c r="G755" s="97"/>
      <c r="H755" s="97"/>
      <c r="I755" s="97"/>
      <c r="J755" s="97"/>
      <c r="K755" s="97"/>
      <c r="L755" s="97"/>
      <c r="M755" s="97"/>
      <c r="N755" s="97"/>
      <c r="O755" s="97">
        <v>1.98</v>
      </c>
      <c r="P755" s="97">
        <v>1.98</v>
      </c>
      <c r="Q755" s="75" t="s">
        <v>83</v>
      </c>
      <c r="R755" s="75" t="s">
        <v>496</v>
      </c>
    </row>
    <row r="756" spans="1:18" s="21" customFormat="1" ht="26.4" x14ac:dyDescent="0.25">
      <c r="A756" s="75" t="s">
        <v>447</v>
      </c>
      <c r="B756" s="26" t="s">
        <v>501</v>
      </c>
      <c r="C756" s="26" t="s">
        <v>419</v>
      </c>
      <c r="D756" s="75" t="s">
        <v>508</v>
      </c>
      <c r="E756" s="75" t="s">
        <v>86</v>
      </c>
      <c r="F756" s="73" t="s">
        <v>28</v>
      </c>
      <c r="G756" s="97"/>
      <c r="H756" s="97"/>
      <c r="I756" s="97"/>
      <c r="J756" s="97"/>
      <c r="K756" s="97"/>
      <c r="L756" s="97"/>
      <c r="M756" s="97"/>
      <c r="N756" s="97"/>
      <c r="O756" s="97"/>
      <c r="P756" s="97">
        <v>1.08</v>
      </c>
      <c r="Q756" s="75" t="s">
        <v>83</v>
      </c>
      <c r="R756" s="75" t="s">
        <v>496</v>
      </c>
    </row>
    <row r="757" spans="1:18" s="21" customFormat="1" ht="13.2" x14ac:dyDescent="0.25">
      <c r="A757" s="75" t="s">
        <v>448</v>
      </c>
      <c r="B757" s="26" t="s">
        <v>509</v>
      </c>
      <c r="C757" s="26" t="s">
        <v>514</v>
      </c>
      <c r="D757" s="75" t="s">
        <v>521</v>
      </c>
      <c r="E757" s="75" t="s">
        <v>47</v>
      </c>
      <c r="F757" s="75" t="s">
        <v>32</v>
      </c>
      <c r="G757" s="97"/>
      <c r="H757" s="97"/>
      <c r="I757" s="97"/>
      <c r="J757" s="97"/>
      <c r="K757" s="97"/>
      <c r="L757" s="97"/>
      <c r="M757" s="97">
        <v>0.28799999999999998</v>
      </c>
      <c r="N757" s="97">
        <v>0.28799999999999998</v>
      </c>
      <c r="O757" s="97">
        <v>0.28799999999999998</v>
      </c>
      <c r="P757" s="97">
        <v>0.28799999999999998</v>
      </c>
      <c r="Q757" s="75" t="s">
        <v>520</v>
      </c>
      <c r="R757" s="75" t="s">
        <v>520</v>
      </c>
    </row>
    <row r="758" spans="1:18" s="21" customFormat="1" ht="13.2" x14ac:dyDescent="0.25">
      <c r="A758" s="75" t="s">
        <v>449</v>
      </c>
      <c r="B758" s="26" t="s">
        <v>509</v>
      </c>
      <c r="C758" s="26" t="s">
        <v>514</v>
      </c>
      <c r="D758" s="75" t="s">
        <v>522</v>
      </c>
      <c r="E758" s="75" t="s">
        <v>47</v>
      </c>
      <c r="F758" s="75" t="s">
        <v>32</v>
      </c>
      <c r="G758" s="97"/>
      <c r="H758" s="97"/>
      <c r="I758" s="97"/>
      <c r="J758" s="97"/>
      <c r="K758" s="97"/>
      <c r="L758" s="97"/>
      <c r="M758" s="97">
        <v>0.57599999999999996</v>
      </c>
      <c r="N758" s="97">
        <v>0.57599999999999996</v>
      </c>
      <c r="O758" s="97">
        <v>0.57599999999999996</v>
      </c>
      <c r="P758" s="97">
        <v>0.57599999999999996</v>
      </c>
      <c r="Q758" s="75" t="s">
        <v>520</v>
      </c>
      <c r="R758" s="75" t="s">
        <v>520</v>
      </c>
    </row>
    <row r="759" spans="1:18" s="21" customFormat="1" ht="13.2" x14ac:dyDescent="0.25">
      <c r="A759" s="75" t="s">
        <v>450</v>
      </c>
      <c r="B759" s="26" t="s">
        <v>509</v>
      </c>
      <c r="C759" s="26" t="s">
        <v>514</v>
      </c>
      <c r="D759" s="75" t="s">
        <v>523</v>
      </c>
      <c r="E759" s="75" t="s">
        <v>47</v>
      </c>
      <c r="F759" s="75" t="s">
        <v>32</v>
      </c>
      <c r="G759" s="97"/>
      <c r="H759" s="97">
        <v>1.536</v>
      </c>
      <c r="I759" s="97">
        <v>1.536</v>
      </c>
      <c r="J759" s="97">
        <v>1.536</v>
      </c>
      <c r="K759" s="97">
        <v>1.536</v>
      </c>
      <c r="L759" s="97">
        <v>1.536</v>
      </c>
      <c r="M759" s="97">
        <v>1.536</v>
      </c>
      <c r="N759" s="97">
        <v>1.536</v>
      </c>
      <c r="O759" s="97">
        <v>1.536</v>
      </c>
      <c r="P759" s="97">
        <v>1.536</v>
      </c>
      <c r="Q759" s="75" t="s">
        <v>520</v>
      </c>
      <c r="R759" s="75" t="s">
        <v>520</v>
      </c>
    </row>
    <row r="760" spans="1:18" s="21" customFormat="1" ht="13.2" x14ac:dyDescent="0.25">
      <c r="A760" s="75" t="s">
        <v>451</v>
      </c>
      <c r="B760" s="26" t="s">
        <v>509</v>
      </c>
      <c r="C760" s="26" t="s">
        <v>514</v>
      </c>
      <c r="D760" s="75" t="s">
        <v>524</v>
      </c>
      <c r="E760" s="75" t="s">
        <v>47</v>
      </c>
      <c r="F760" s="75" t="s">
        <v>32</v>
      </c>
      <c r="G760" s="97"/>
      <c r="H760" s="97">
        <v>0.192</v>
      </c>
      <c r="I760" s="97">
        <v>0.192</v>
      </c>
      <c r="J760" s="97">
        <v>0.192</v>
      </c>
      <c r="K760" s="97">
        <v>0.192</v>
      </c>
      <c r="L760" s="97">
        <v>0.192</v>
      </c>
      <c r="M760" s="97">
        <v>0.192</v>
      </c>
      <c r="N760" s="97">
        <v>0.192</v>
      </c>
      <c r="O760" s="97">
        <v>0.192</v>
      </c>
      <c r="P760" s="97">
        <v>0.192</v>
      </c>
      <c r="Q760" s="75" t="s">
        <v>520</v>
      </c>
      <c r="R760" s="75" t="s">
        <v>520</v>
      </c>
    </row>
    <row r="761" spans="1:18" s="21" customFormat="1" ht="13.2" x14ac:dyDescent="0.25">
      <c r="A761" s="75" t="s">
        <v>452</v>
      </c>
      <c r="B761" s="26" t="s">
        <v>510</v>
      </c>
      <c r="C761" s="26" t="s">
        <v>514</v>
      </c>
      <c r="D761" s="75" t="s">
        <v>525</v>
      </c>
      <c r="E761" s="75" t="s">
        <v>47</v>
      </c>
      <c r="F761" s="75" t="s">
        <v>32</v>
      </c>
      <c r="G761" s="97"/>
      <c r="H761" s="97"/>
      <c r="I761" s="97"/>
      <c r="J761" s="97"/>
      <c r="K761" s="97"/>
      <c r="L761" s="97"/>
      <c r="M761" s="97">
        <v>9.6000000000000002E-2</v>
      </c>
      <c r="N761" s="97">
        <v>9.6000000000000002E-2</v>
      </c>
      <c r="O761" s="97">
        <v>9.6000000000000002E-2</v>
      </c>
      <c r="P761" s="97">
        <v>9.6000000000000002E-2</v>
      </c>
      <c r="Q761" s="75" t="s">
        <v>520</v>
      </c>
      <c r="R761" s="75" t="s">
        <v>520</v>
      </c>
    </row>
    <row r="762" spans="1:18" s="21" customFormat="1" ht="13.2" x14ac:dyDescent="0.25">
      <c r="A762" s="75" t="s">
        <v>453</v>
      </c>
      <c r="B762" s="26" t="s">
        <v>509</v>
      </c>
      <c r="C762" s="26" t="s">
        <v>515</v>
      </c>
      <c r="D762" s="75" t="s">
        <v>526</v>
      </c>
      <c r="E762" s="75" t="s">
        <v>47</v>
      </c>
      <c r="F762" s="75" t="s">
        <v>32</v>
      </c>
      <c r="G762" s="97"/>
      <c r="H762" s="97"/>
      <c r="I762" s="97"/>
      <c r="J762" s="97"/>
      <c r="K762" s="97"/>
      <c r="L762" s="97"/>
      <c r="M762" s="97"/>
      <c r="N762" s="97"/>
      <c r="O762" s="97"/>
      <c r="P762" s="97">
        <v>0.38400000000000001</v>
      </c>
      <c r="Q762" s="75" t="s">
        <v>520</v>
      </c>
      <c r="R762" s="75" t="s">
        <v>520</v>
      </c>
    </row>
    <row r="763" spans="1:18" s="21" customFormat="1" ht="13.2" x14ac:dyDescent="0.25">
      <c r="A763" s="75" t="s">
        <v>454</v>
      </c>
      <c r="B763" s="26" t="s">
        <v>509</v>
      </c>
      <c r="C763" s="26" t="s">
        <v>515</v>
      </c>
      <c r="D763" s="75" t="s">
        <v>527</v>
      </c>
      <c r="E763" s="75" t="s">
        <v>47</v>
      </c>
      <c r="F763" s="75" t="s">
        <v>32</v>
      </c>
      <c r="G763" s="97"/>
      <c r="H763" s="97"/>
      <c r="I763" s="97"/>
      <c r="J763" s="97"/>
      <c r="K763" s="97"/>
      <c r="L763" s="97"/>
      <c r="M763" s="97"/>
      <c r="N763" s="97">
        <v>3.5999999999999997E-2</v>
      </c>
      <c r="O763" s="97">
        <v>3.5999999999999997E-2</v>
      </c>
      <c r="P763" s="97">
        <v>3.5999999999999997E-2</v>
      </c>
      <c r="Q763" s="75" t="s">
        <v>520</v>
      </c>
      <c r="R763" s="75" t="s">
        <v>520</v>
      </c>
    </row>
    <row r="764" spans="1:18" s="21" customFormat="1" ht="13.2" x14ac:dyDescent="0.25">
      <c r="A764" s="75" t="s">
        <v>455</v>
      </c>
      <c r="B764" s="26" t="s">
        <v>509</v>
      </c>
      <c r="C764" s="26" t="s">
        <v>516</v>
      </c>
      <c r="D764" s="75" t="s">
        <v>528</v>
      </c>
      <c r="E764" s="75" t="s">
        <v>47</v>
      </c>
      <c r="F764" s="75" t="s">
        <v>32</v>
      </c>
      <c r="G764" s="97"/>
      <c r="H764" s="97"/>
      <c r="I764" s="97"/>
      <c r="J764" s="97"/>
      <c r="K764" s="97"/>
      <c r="L764" s="97">
        <v>9.6000000000000002E-2</v>
      </c>
      <c r="M764" s="97">
        <v>9.6000000000000002E-2</v>
      </c>
      <c r="N764" s="97">
        <v>9.6000000000000002E-2</v>
      </c>
      <c r="O764" s="97">
        <v>9.6000000000000002E-2</v>
      </c>
      <c r="P764" s="97">
        <v>9.6000000000000002E-2</v>
      </c>
      <c r="Q764" s="75" t="s">
        <v>520</v>
      </c>
      <c r="R764" s="75" t="s">
        <v>520</v>
      </c>
    </row>
    <row r="765" spans="1:18" s="21" customFormat="1" ht="13.2" x14ac:dyDescent="0.25">
      <c r="A765" s="75" t="s">
        <v>456</v>
      </c>
      <c r="B765" s="26" t="s">
        <v>509</v>
      </c>
      <c r="C765" s="26" t="s">
        <v>516</v>
      </c>
      <c r="D765" s="75" t="s">
        <v>529</v>
      </c>
      <c r="E765" s="75" t="s">
        <v>47</v>
      </c>
      <c r="F765" s="75" t="s">
        <v>32</v>
      </c>
      <c r="G765" s="97"/>
      <c r="H765" s="97"/>
      <c r="I765" s="97"/>
      <c r="J765" s="97"/>
      <c r="K765" s="97"/>
      <c r="L765" s="97">
        <v>0.28799999999999998</v>
      </c>
      <c r="M765" s="97">
        <v>0.28799999999999998</v>
      </c>
      <c r="N765" s="97">
        <v>0.28799999999999998</v>
      </c>
      <c r="O765" s="97">
        <v>0.28799999999999998</v>
      </c>
      <c r="P765" s="97">
        <v>0.28799999999999998</v>
      </c>
      <c r="Q765" s="75" t="s">
        <v>520</v>
      </c>
      <c r="R765" s="75" t="s">
        <v>520</v>
      </c>
    </row>
    <row r="766" spans="1:18" s="21" customFormat="1" ht="13.2" x14ac:dyDescent="0.25">
      <c r="A766" s="75" t="s">
        <v>457</v>
      </c>
      <c r="B766" s="26" t="s">
        <v>509</v>
      </c>
      <c r="C766" s="26" t="s">
        <v>516</v>
      </c>
      <c r="D766" s="75" t="s">
        <v>530</v>
      </c>
      <c r="E766" s="75" t="s">
        <v>47</v>
      </c>
      <c r="F766" s="75" t="s">
        <v>32</v>
      </c>
      <c r="G766" s="97"/>
      <c r="H766" s="97"/>
      <c r="I766" s="97"/>
      <c r="J766" s="97"/>
      <c r="K766" s="97"/>
      <c r="L766" s="97">
        <v>0.84</v>
      </c>
      <c r="M766" s="97">
        <v>0.84</v>
      </c>
      <c r="N766" s="97">
        <v>0.84</v>
      </c>
      <c r="O766" s="97">
        <v>0.84</v>
      </c>
      <c r="P766" s="97">
        <v>0.84</v>
      </c>
      <c r="Q766" s="75" t="s">
        <v>520</v>
      </c>
      <c r="R766" s="75" t="s">
        <v>520</v>
      </c>
    </row>
    <row r="767" spans="1:18" s="21" customFormat="1" ht="13.2" x14ac:dyDescent="0.25">
      <c r="A767" s="75" t="s">
        <v>458</v>
      </c>
      <c r="B767" s="26" t="s">
        <v>511</v>
      </c>
      <c r="C767" s="26" t="s">
        <v>516</v>
      </c>
      <c r="D767" s="75" t="s">
        <v>531</v>
      </c>
      <c r="E767" s="75" t="s">
        <v>47</v>
      </c>
      <c r="F767" s="75" t="s">
        <v>32</v>
      </c>
      <c r="G767" s="97"/>
      <c r="H767" s="97"/>
      <c r="I767" s="97">
        <v>3.48</v>
      </c>
      <c r="J767" s="97">
        <v>3.48</v>
      </c>
      <c r="K767" s="97">
        <v>3.48</v>
      </c>
      <c r="L767" s="97">
        <v>3.48</v>
      </c>
      <c r="M767" s="97">
        <v>3.48</v>
      </c>
      <c r="N767" s="97">
        <v>3.48</v>
      </c>
      <c r="O767" s="97">
        <v>3.48</v>
      </c>
      <c r="P767" s="97">
        <v>3.48</v>
      </c>
      <c r="Q767" s="75" t="s">
        <v>520</v>
      </c>
      <c r="R767" s="75" t="s">
        <v>520</v>
      </c>
    </row>
    <row r="768" spans="1:18" s="21" customFormat="1" ht="13.2" x14ac:dyDescent="0.25">
      <c r="A768" s="75" t="s">
        <v>459</v>
      </c>
      <c r="B768" s="26" t="s">
        <v>512</v>
      </c>
      <c r="C768" s="26" t="s">
        <v>516</v>
      </c>
      <c r="D768" s="75" t="s">
        <v>532</v>
      </c>
      <c r="E768" s="75" t="s">
        <v>47</v>
      </c>
      <c r="F768" s="75" t="s">
        <v>32</v>
      </c>
      <c r="G768" s="97"/>
      <c r="H768" s="97"/>
      <c r="I768" s="97"/>
      <c r="J768" s="97">
        <v>0.192</v>
      </c>
      <c r="K768" s="97">
        <v>0.192</v>
      </c>
      <c r="L768" s="97">
        <v>0.192</v>
      </c>
      <c r="M768" s="97">
        <v>0.192</v>
      </c>
      <c r="N768" s="97">
        <v>0.192</v>
      </c>
      <c r="O768" s="97">
        <v>0.192</v>
      </c>
      <c r="P768" s="97">
        <v>0.192</v>
      </c>
      <c r="Q768" s="75" t="s">
        <v>520</v>
      </c>
      <c r="R768" s="75" t="s">
        <v>520</v>
      </c>
    </row>
    <row r="769" spans="1:18" s="21" customFormat="1" ht="13.2" x14ac:dyDescent="0.25">
      <c r="A769" s="75" t="s">
        <v>460</v>
      </c>
      <c r="B769" s="26" t="s">
        <v>509</v>
      </c>
      <c r="C769" s="26" t="s">
        <v>516</v>
      </c>
      <c r="D769" s="75" t="s">
        <v>533</v>
      </c>
      <c r="E769" s="75" t="s">
        <v>47</v>
      </c>
      <c r="F769" s="75" t="s">
        <v>32</v>
      </c>
      <c r="G769" s="97"/>
      <c r="H769" s="97"/>
      <c r="I769" s="97"/>
      <c r="J769" s="97"/>
      <c r="K769" s="97">
        <v>0.14399999999999999</v>
      </c>
      <c r="L769" s="97">
        <v>0.14399999999999999</v>
      </c>
      <c r="M769" s="97">
        <v>0.14399999999999999</v>
      </c>
      <c r="N769" s="97">
        <v>0.14399999999999999</v>
      </c>
      <c r="O769" s="97">
        <v>0.14399999999999999</v>
      </c>
      <c r="P769" s="97">
        <v>0.14399999999999999</v>
      </c>
      <c r="Q769" s="75" t="s">
        <v>520</v>
      </c>
      <c r="R769" s="75" t="s">
        <v>520</v>
      </c>
    </row>
    <row r="770" spans="1:18" s="21" customFormat="1" ht="13.2" x14ac:dyDescent="0.25">
      <c r="A770" s="75" t="s">
        <v>551</v>
      </c>
      <c r="B770" s="26" t="s">
        <v>509</v>
      </c>
      <c r="C770" s="26" t="s">
        <v>516</v>
      </c>
      <c r="D770" s="75" t="s">
        <v>534</v>
      </c>
      <c r="E770" s="75" t="s">
        <v>47</v>
      </c>
      <c r="F770" s="75" t="s">
        <v>32</v>
      </c>
      <c r="G770" s="97"/>
      <c r="H770" s="97"/>
      <c r="I770" s="97"/>
      <c r="J770" s="97"/>
      <c r="K770" s="97">
        <v>0.216</v>
      </c>
      <c r="L770" s="97">
        <v>0.216</v>
      </c>
      <c r="M770" s="97">
        <v>0.216</v>
      </c>
      <c r="N770" s="97">
        <v>0.216</v>
      </c>
      <c r="O770" s="97">
        <v>0.216</v>
      </c>
      <c r="P770" s="97">
        <v>0.216</v>
      </c>
      <c r="Q770" s="75" t="s">
        <v>520</v>
      </c>
      <c r="R770" s="75" t="s">
        <v>520</v>
      </c>
    </row>
    <row r="771" spans="1:18" s="21" customFormat="1" ht="13.2" x14ac:dyDescent="0.25">
      <c r="A771" s="75" t="s">
        <v>552</v>
      </c>
      <c r="B771" s="26" t="s">
        <v>509</v>
      </c>
      <c r="C771" s="26" t="s">
        <v>516</v>
      </c>
      <c r="D771" s="75" t="s">
        <v>535</v>
      </c>
      <c r="E771" s="75" t="s">
        <v>47</v>
      </c>
      <c r="F771" s="75" t="s">
        <v>32</v>
      </c>
      <c r="G771" s="97"/>
      <c r="H771" s="97"/>
      <c r="I771" s="97"/>
      <c r="J771" s="97"/>
      <c r="K771" s="97">
        <v>0.38400000000000001</v>
      </c>
      <c r="L771" s="97">
        <v>0.38400000000000001</v>
      </c>
      <c r="M771" s="97">
        <v>0.38400000000000001</v>
      </c>
      <c r="N771" s="97">
        <v>0.38400000000000001</v>
      </c>
      <c r="O771" s="97">
        <v>0.38400000000000001</v>
      </c>
      <c r="P771" s="97">
        <v>0.38400000000000001</v>
      </c>
      <c r="Q771" s="75" t="s">
        <v>520</v>
      </c>
      <c r="R771" s="75" t="s">
        <v>520</v>
      </c>
    </row>
    <row r="772" spans="1:18" s="21" customFormat="1" ht="13.2" x14ac:dyDescent="0.25">
      <c r="A772" s="75" t="s">
        <v>553</v>
      </c>
      <c r="B772" s="26" t="s">
        <v>509</v>
      </c>
      <c r="C772" s="26" t="s">
        <v>516</v>
      </c>
      <c r="D772" s="75" t="s">
        <v>536</v>
      </c>
      <c r="E772" s="75" t="s">
        <v>47</v>
      </c>
      <c r="F772" s="75" t="s">
        <v>32</v>
      </c>
      <c r="G772" s="97"/>
      <c r="H772" s="97">
        <v>0.24</v>
      </c>
      <c r="I772" s="97">
        <v>0.24</v>
      </c>
      <c r="J772" s="97">
        <v>0.24</v>
      </c>
      <c r="K772" s="97">
        <v>0.24</v>
      </c>
      <c r="L772" s="97">
        <v>0.24</v>
      </c>
      <c r="M772" s="97">
        <v>0.24</v>
      </c>
      <c r="N772" s="97">
        <v>0.24</v>
      </c>
      <c r="O772" s="97">
        <v>0.24</v>
      </c>
      <c r="P772" s="97">
        <v>0.24</v>
      </c>
      <c r="Q772" s="75" t="s">
        <v>520</v>
      </c>
      <c r="R772" s="75" t="s">
        <v>520</v>
      </c>
    </row>
    <row r="773" spans="1:18" s="21" customFormat="1" ht="13.2" x14ac:dyDescent="0.25">
      <c r="A773" s="75" t="s">
        <v>554</v>
      </c>
      <c r="B773" s="26" t="s">
        <v>509</v>
      </c>
      <c r="C773" s="26" t="s">
        <v>516</v>
      </c>
      <c r="D773" s="75" t="s">
        <v>537</v>
      </c>
      <c r="E773" s="75" t="s">
        <v>47</v>
      </c>
      <c r="F773" s="75" t="s">
        <v>32</v>
      </c>
      <c r="G773" s="97"/>
      <c r="H773" s="97">
        <v>9.6000000000000002E-2</v>
      </c>
      <c r="I773" s="97">
        <v>9.6000000000000002E-2</v>
      </c>
      <c r="J773" s="97">
        <v>9.6000000000000002E-2</v>
      </c>
      <c r="K773" s="97">
        <v>9.6000000000000002E-2</v>
      </c>
      <c r="L773" s="97">
        <v>9.6000000000000002E-2</v>
      </c>
      <c r="M773" s="97">
        <v>9.6000000000000002E-2</v>
      </c>
      <c r="N773" s="97">
        <v>9.6000000000000002E-2</v>
      </c>
      <c r="O773" s="97">
        <v>9.6000000000000002E-2</v>
      </c>
      <c r="P773" s="97">
        <v>9.6000000000000002E-2</v>
      </c>
      <c r="Q773" s="75" t="s">
        <v>520</v>
      </c>
      <c r="R773" s="75" t="s">
        <v>520</v>
      </c>
    </row>
    <row r="774" spans="1:18" s="21" customFormat="1" ht="13.2" x14ac:dyDescent="0.25">
      <c r="A774" s="75" t="s">
        <v>555</v>
      </c>
      <c r="B774" s="26" t="s">
        <v>509</v>
      </c>
      <c r="C774" s="26" t="s">
        <v>517</v>
      </c>
      <c r="D774" s="75" t="s">
        <v>538</v>
      </c>
      <c r="E774" s="75" t="s">
        <v>47</v>
      </c>
      <c r="F774" s="75" t="s">
        <v>32</v>
      </c>
      <c r="G774" s="97"/>
      <c r="H774" s="97">
        <v>0.64800000000000002</v>
      </c>
      <c r="I774" s="97">
        <v>0.64800000000000002</v>
      </c>
      <c r="J774" s="97">
        <v>0.64800000000000002</v>
      </c>
      <c r="K774" s="97">
        <v>0.64800000000000002</v>
      </c>
      <c r="L774" s="97">
        <v>0.64800000000000002</v>
      </c>
      <c r="M774" s="97">
        <v>0.64800000000000002</v>
      </c>
      <c r="N774" s="97">
        <v>0.64800000000000002</v>
      </c>
      <c r="O774" s="97">
        <v>0.64800000000000002</v>
      </c>
      <c r="P774" s="97">
        <v>0.64800000000000002</v>
      </c>
      <c r="Q774" s="75" t="s">
        <v>520</v>
      </c>
      <c r="R774" s="75" t="s">
        <v>520</v>
      </c>
    </row>
    <row r="775" spans="1:18" s="21" customFormat="1" ht="13.2" x14ac:dyDescent="0.25">
      <c r="A775" s="75" t="s">
        <v>556</v>
      </c>
      <c r="B775" s="26" t="s">
        <v>509</v>
      </c>
      <c r="C775" s="26" t="s">
        <v>517</v>
      </c>
      <c r="D775" s="75" t="s">
        <v>539</v>
      </c>
      <c r="E775" s="75" t="s">
        <v>47</v>
      </c>
      <c r="F775" s="75" t="s">
        <v>32</v>
      </c>
      <c r="G775" s="97">
        <v>0.38400000000000001</v>
      </c>
      <c r="H775" s="97">
        <v>0.38400000000000001</v>
      </c>
      <c r="I775" s="97">
        <v>0.38400000000000001</v>
      </c>
      <c r="J775" s="97">
        <v>0.38400000000000001</v>
      </c>
      <c r="K775" s="97">
        <v>0.38400000000000001</v>
      </c>
      <c r="L775" s="97">
        <v>0.38400000000000001</v>
      </c>
      <c r="M775" s="97">
        <v>0.38400000000000001</v>
      </c>
      <c r="N775" s="97">
        <v>0.38400000000000001</v>
      </c>
      <c r="O775" s="97">
        <v>0.38400000000000001</v>
      </c>
      <c r="P775" s="97">
        <v>0.38400000000000001</v>
      </c>
      <c r="Q775" s="75" t="s">
        <v>520</v>
      </c>
      <c r="R775" s="75" t="s">
        <v>520</v>
      </c>
    </row>
    <row r="776" spans="1:18" s="21" customFormat="1" ht="13.2" x14ac:dyDescent="0.25">
      <c r="A776" s="75" t="s">
        <v>557</v>
      </c>
      <c r="B776" s="26" t="s">
        <v>509</v>
      </c>
      <c r="C776" s="26" t="s">
        <v>517</v>
      </c>
      <c r="D776" s="75" t="s">
        <v>540</v>
      </c>
      <c r="E776" s="75" t="s">
        <v>47</v>
      </c>
      <c r="F776" s="75" t="s">
        <v>32</v>
      </c>
      <c r="G776" s="97">
        <v>0.14399999999999999</v>
      </c>
      <c r="H776" s="97">
        <v>0.14399999999999999</v>
      </c>
      <c r="I776" s="97">
        <v>0.14399999999999999</v>
      </c>
      <c r="J776" s="97">
        <v>0.14399999999999999</v>
      </c>
      <c r="K776" s="97">
        <v>0.14399999999999999</v>
      </c>
      <c r="L776" s="97">
        <v>0.14399999999999999</v>
      </c>
      <c r="M776" s="97">
        <v>0.14399999999999999</v>
      </c>
      <c r="N776" s="97">
        <v>0.14399999999999999</v>
      </c>
      <c r="O776" s="97">
        <v>0.14399999999999999</v>
      </c>
      <c r="P776" s="97">
        <v>0.57599999999999996</v>
      </c>
      <c r="Q776" s="75" t="s">
        <v>520</v>
      </c>
      <c r="R776" s="75" t="s">
        <v>520</v>
      </c>
    </row>
    <row r="777" spans="1:18" s="21" customFormat="1" ht="13.2" x14ac:dyDescent="0.25">
      <c r="A777" s="75" t="s">
        <v>558</v>
      </c>
      <c r="B777" s="26" t="s">
        <v>509</v>
      </c>
      <c r="C777" s="26" t="s">
        <v>517</v>
      </c>
      <c r="D777" s="75" t="s">
        <v>541</v>
      </c>
      <c r="E777" s="75" t="s">
        <v>47</v>
      </c>
      <c r="F777" s="75" t="s">
        <v>32</v>
      </c>
      <c r="G777" s="97">
        <v>1.1519999999999999</v>
      </c>
      <c r="H777" s="97">
        <v>1.1519999999999999</v>
      </c>
      <c r="I777" s="97">
        <v>1.1519999999999999</v>
      </c>
      <c r="J777" s="97">
        <v>1.1519999999999999</v>
      </c>
      <c r="K777" s="97">
        <v>1.1519999999999999</v>
      </c>
      <c r="L777" s="97">
        <v>1.1519999999999999</v>
      </c>
      <c r="M777" s="97">
        <v>1.1519999999999999</v>
      </c>
      <c r="N777" s="97">
        <v>1.1519999999999999</v>
      </c>
      <c r="O777" s="97">
        <v>1.1519999999999999</v>
      </c>
      <c r="P777" s="97">
        <v>1.1519999999999999</v>
      </c>
      <c r="Q777" s="75" t="s">
        <v>520</v>
      </c>
      <c r="R777" s="75" t="s">
        <v>520</v>
      </c>
    </row>
    <row r="778" spans="1:18" s="21" customFormat="1" ht="13.2" x14ac:dyDescent="0.25">
      <c r="A778" s="75" t="s">
        <v>559</v>
      </c>
      <c r="B778" s="26" t="s">
        <v>509</v>
      </c>
      <c r="C778" s="26" t="s">
        <v>517</v>
      </c>
      <c r="D778" s="75" t="s">
        <v>542</v>
      </c>
      <c r="E778" s="75" t="s">
        <v>47</v>
      </c>
      <c r="F778" s="75" t="s">
        <v>32</v>
      </c>
      <c r="G778" s="97">
        <v>0.28799999999999998</v>
      </c>
      <c r="H778" s="97">
        <v>0.28799999999999998</v>
      </c>
      <c r="I778" s="97">
        <v>0.28799999999999998</v>
      </c>
      <c r="J778" s="97">
        <v>0.28799999999999998</v>
      </c>
      <c r="K778" s="97">
        <v>0.28799999999999998</v>
      </c>
      <c r="L778" s="97">
        <v>0.28799999999999998</v>
      </c>
      <c r="M778" s="97">
        <v>0.28799999999999998</v>
      </c>
      <c r="N778" s="97">
        <v>0.28799999999999998</v>
      </c>
      <c r="O778" s="97">
        <v>0.28799999999999998</v>
      </c>
      <c r="P778" s="97">
        <v>0.28799999999999998</v>
      </c>
      <c r="Q778" s="75" t="s">
        <v>520</v>
      </c>
      <c r="R778" s="75" t="s">
        <v>520</v>
      </c>
    </row>
    <row r="779" spans="1:18" s="21" customFormat="1" ht="13.2" x14ac:dyDescent="0.25">
      <c r="A779" s="75" t="s">
        <v>560</v>
      </c>
      <c r="B779" s="26" t="s">
        <v>509</v>
      </c>
      <c r="C779" s="26" t="s">
        <v>517</v>
      </c>
      <c r="D779" s="75" t="s">
        <v>543</v>
      </c>
      <c r="E779" s="75" t="s">
        <v>47</v>
      </c>
      <c r="F779" s="75" t="s">
        <v>32</v>
      </c>
      <c r="G779" s="97">
        <v>1.1519999999999999</v>
      </c>
      <c r="H779" s="97">
        <v>1.1519999999999999</v>
      </c>
      <c r="I779" s="97">
        <v>1.1519999999999999</v>
      </c>
      <c r="J779" s="97">
        <v>1.1519999999999999</v>
      </c>
      <c r="K779" s="97">
        <v>1.1519999999999999</v>
      </c>
      <c r="L779" s="97">
        <v>1.1519999999999999</v>
      </c>
      <c r="M779" s="97">
        <v>1.1519999999999999</v>
      </c>
      <c r="N779" s="97">
        <v>1.1519999999999999</v>
      </c>
      <c r="O779" s="97">
        <v>1.1519999999999999</v>
      </c>
      <c r="P779" s="97">
        <v>1.1519999999999999</v>
      </c>
      <c r="Q779" s="75" t="s">
        <v>520</v>
      </c>
      <c r="R779" s="75" t="s">
        <v>520</v>
      </c>
    </row>
    <row r="780" spans="1:18" s="21" customFormat="1" ht="13.2" x14ac:dyDescent="0.25">
      <c r="A780" s="75" t="s">
        <v>561</v>
      </c>
      <c r="B780" s="26" t="s">
        <v>509</v>
      </c>
      <c r="C780" s="26" t="s">
        <v>518</v>
      </c>
      <c r="D780" s="75" t="s">
        <v>526</v>
      </c>
      <c r="E780" s="75" t="s">
        <v>47</v>
      </c>
      <c r="F780" s="75" t="s">
        <v>32</v>
      </c>
      <c r="G780" s="97">
        <v>0.14399999999999999</v>
      </c>
      <c r="H780" s="97">
        <v>0.14399999999999999</v>
      </c>
      <c r="I780" s="97">
        <v>0.14399999999999999</v>
      </c>
      <c r="J780" s="97">
        <v>0.14399999999999999</v>
      </c>
      <c r="K780" s="97">
        <v>0.14399999999999999</v>
      </c>
      <c r="L780" s="97">
        <v>0.14399999999999999</v>
      </c>
      <c r="M780" s="97">
        <v>0.14399999999999999</v>
      </c>
      <c r="N780" s="97">
        <v>0.14399999999999999</v>
      </c>
      <c r="O780" s="97">
        <v>0.14399999999999999</v>
      </c>
      <c r="P780" s="97">
        <v>0.14399999999999999</v>
      </c>
      <c r="Q780" s="75" t="s">
        <v>520</v>
      </c>
      <c r="R780" s="75" t="s">
        <v>520</v>
      </c>
    </row>
    <row r="781" spans="1:18" s="21" customFormat="1" ht="13.2" x14ac:dyDescent="0.25">
      <c r="A781" s="75" t="s">
        <v>562</v>
      </c>
      <c r="B781" s="26" t="s">
        <v>509</v>
      </c>
      <c r="C781" s="26" t="s">
        <v>518</v>
      </c>
      <c r="D781" s="75" t="s">
        <v>544</v>
      </c>
      <c r="E781" s="75" t="s">
        <v>47</v>
      </c>
      <c r="F781" s="75" t="s">
        <v>32</v>
      </c>
      <c r="G781" s="97">
        <v>0.24</v>
      </c>
      <c r="H781" s="97">
        <v>0.24</v>
      </c>
      <c r="I781" s="97">
        <v>0.24</v>
      </c>
      <c r="J781" s="97">
        <v>0.24</v>
      </c>
      <c r="K781" s="97">
        <v>0.24</v>
      </c>
      <c r="L781" s="97">
        <v>0.24</v>
      </c>
      <c r="M781" s="97">
        <v>0.24</v>
      </c>
      <c r="N781" s="97">
        <v>0.24</v>
      </c>
      <c r="O781" s="97">
        <v>0.24</v>
      </c>
      <c r="P781" s="97">
        <v>0.24</v>
      </c>
      <c r="Q781" s="75" t="s">
        <v>520</v>
      </c>
      <c r="R781" s="75" t="s">
        <v>520</v>
      </c>
    </row>
    <row r="782" spans="1:18" s="21" customFormat="1" ht="13.2" x14ac:dyDescent="0.25">
      <c r="A782" s="75" t="s">
        <v>563</v>
      </c>
      <c r="B782" s="26" t="s">
        <v>509</v>
      </c>
      <c r="C782" s="26" t="s">
        <v>518</v>
      </c>
      <c r="D782" s="75" t="s">
        <v>545</v>
      </c>
      <c r="E782" s="75" t="s">
        <v>47</v>
      </c>
      <c r="F782" s="75" t="s">
        <v>32</v>
      </c>
      <c r="G782" s="97">
        <v>0.108</v>
      </c>
      <c r="H782" s="97">
        <v>0.108</v>
      </c>
      <c r="I782" s="97">
        <v>0.108</v>
      </c>
      <c r="J782" s="97">
        <v>0.108</v>
      </c>
      <c r="K782" s="97">
        <v>0.108</v>
      </c>
      <c r="L782" s="97">
        <v>0.108</v>
      </c>
      <c r="M782" s="97">
        <v>0.108</v>
      </c>
      <c r="N782" s="97">
        <v>0.108</v>
      </c>
      <c r="O782" s="97">
        <v>0.108</v>
      </c>
      <c r="P782" s="97">
        <v>0.108</v>
      </c>
      <c r="Q782" s="75" t="s">
        <v>520</v>
      </c>
      <c r="R782" s="75" t="s">
        <v>520</v>
      </c>
    </row>
    <row r="783" spans="1:18" s="21" customFormat="1" ht="13.2" x14ac:dyDescent="0.25">
      <c r="A783" s="75" t="s">
        <v>564</v>
      </c>
      <c r="B783" s="26" t="s">
        <v>509</v>
      </c>
      <c r="C783" s="26" t="s">
        <v>518</v>
      </c>
      <c r="D783" s="75" t="s">
        <v>546</v>
      </c>
      <c r="E783" s="75" t="s">
        <v>47</v>
      </c>
      <c r="F783" s="75" t="s">
        <v>32</v>
      </c>
      <c r="G783" s="97">
        <v>0.14399999999999999</v>
      </c>
      <c r="H783" s="97">
        <v>0.14399999999999999</v>
      </c>
      <c r="I783" s="97">
        <v>0.14399999999999999</v>
      </c>
      <c r="J783" s="97">
        <v>0.14399999999999999</v>
      </c>
      <c r="K783" s="97">
        <v>0.14399999999999999</v>
      </c>
      <c r="L783" s="97">
        <v>0.14399999999999999</v>
      </c>
      <c r="M783" s="97">
        <v>0.14399999999999999</v>
      </c>
      <c r="N783" s="97">
        <v>0.14399999999999999</v>
      </c>
      <c r="O783" s="97">
        <v>0.14399999999999999</v>
      </c>
      <c r="P783" s="97">
        <v>0.14399999999999999</v>
      </c>
      <c r="Q783" s="75" t="s">
        <v>520</v>
      </c>
      <c r="R783" s="75" t="s">
        <v>520</v>
      </c>
    </row>
    <row r="784" spans="1:18" s="21" customFormat="1" ht="13.2" x14ac:dyDescent="0.25">
      <c r="A784" s="75" t="s">
        <v>565</v>
      </c>
      <c r="B784" s="26" t="s">
        <v>509</v>
      </c>
      <c r="C784" s="26" t="s">
        <v>518</v>
      </c>
      <c r="D784" s="75" t="s">
        <v>538</v>
      </c>
      <c r="E784" s="75" t="s">
        <v>47</v>
      </c>
      <c r="F784" s="75" t="s">
        <v>32</v>
      </c>
      <c r="G784" s="97">
        <v>0.28799999999999998</v>
      </c>
      <c r="H784" s="97">
        <v>0.28799999999999998</v>
      </c>
      <c r="I784" s="97">
        <v>0.28799999999999998</v>
      </c>
      <c r="J784" s="97">
        <v>0.28799999999999998</v>
      </c>
      <c r="K784" s="97">
        <v>0.28799999999999998</v>
      </c>
      <c r="L784" s="97">
        <v>0.28799999999999998</v>
      </c>
      <c r="M784" s="97">
        <v>0.28799999999999998</v>
      </c>
      <c r="N784" s="97">
        <v>0.28799999999999998</v>
      </c>
      <c r="O784" s="97">
        <v>0.28799999999999998</v>
      </c>
      <c r="P784" s="97">
        <v>0.28799999999999998</v>
      </c>
      <c r="Q784" s="75" t="s">
        <v>520</v>
      </c>
      <c r="R784" s="75" t="s">
        <v>520</v>
      </c>
    </row>
    <row r="785" spans="1:18" s="21" customFormat="1" ht="13.2" x14ac:dyDescent="0.25">
      <c r="A785" s="75" t="s">
        <v>566</v>
      </c>
      <c r="B785" s="26" t="s">
        <v>509</v>
      </c>
      <c r="C785" s="26" t="s">
        <v>518</v>
      </c>
      <c r="D785" s="75" t="s">
        <v>547</v>
      </c>
      <c r="E785" s="75" t="s">
        <v>47</v>
      </c>
      <c r="F785" s="75" t="s">
        <v>32</v>
      </c>
      <c r="G785" s="97">
        <v>0.504</v>
      </c>
      <c r="H785" s="97">
        <v>0.504</v>
      </c>
      <c r="I785" s="97">
        <v>0.504</v>
      </c>
      <c r="J785" s="97">
        <v>0.504</v>
      </c>
      <c r="K785" s="97">
        <v>0.504</v>
      </c>
      <c r="L785" s="97">
        <v>0.504</v>
      </c>
      <c r="M785" s="97">
        <v>0.504</v>
      </c>
      <c r="N785" s="97">
        <v>0.504</v>
      </c>
      <c r="O785" s="97">
        <v>0.504</v>
      </c>
      <c r="P785" s="97">
        <v>0.504</v>
      </c>
      <c r="Q785" s="75" t="s">
        <v>520</v>
      </c>
      <c r="R785" s="75" t="s">
        <v>520</v>
      </c>
    </row>
    <row r="786" spans="1:18" s="21" customFormat="1" ht="13.2" x14ac:dyDescent="0.25">
      <c r="A786" s="75" t="s">
        <v>567</v>
      </c>
      <c r="B786" s="26" t="s">
        <v>509</v>
      </c>
      <c r="C786" s="26" t="s">
        <v>519</v>
      </c>
      <c r="D786" s="75" t="s">
        <v>548</v>
      </c>
      <c r="E786" s="75" t="s">
        <v>47</v>
      </c>
      <c r="F786" s="75" t="s">
        <v>32</v>
      </c>
      <c r="G786" s="97"/>
      <c r="H786" s="97"/>
      <c r="I786" s="97">
        <v>7.1999999999999995E-2</v>
      </c>
      <c r="J786" s="97">
        <v>7.1999999999999995E-2</v>
      </c>
      <c r="K786" s="97">
        <v>7.1999999999999995E-2</v>
      </c>
      <c r="L786" s="97">
        <v>7.1999999999999995E-2</v>
      </c>
      <c r="M786" s="97">
        <v>7.1999999999999995E-2</v>
      </c>
      <c r="N786" s="97">
        <v>7.1999999999999995E-2</v>
      </c>
      <c r="O786" s="97">
        <v>7.1999999999999995E-2</v>
      </c>
      <c r="P786" s="97">
        <v>7.1999999999999995E-2</v>
      </c>
      <c r="Q786" s="75" t="s">
        <v>520</v>
      </c>
      <c r="R786" s="75" t="s">
        <v>520</v>
      </c>
    </row>
    <row r="787" spans="1:18" s="21" customFormat="1" ht="13.2" x14ac:dyDescent="0.25">
      <c r="A787" s="75" t="s">
        <v>568</v>
      </c>
      <c r="B787" s="26" t="s">
        <v>509</v>
      </c>
      <c r="C787" s="26" t="s">
        <v>519</v>
      </c>
      <c r="D787" s="75" t="s">
        <v>549</v>
      </c>
      <c r="E787" s="75" t="s">
        <v>47</v>
      </c>
      <c r="F787" s="75" t="s">
        <v>32</v>
      </c>
      <c r="G787" s="97"/>
      <c r="H787" s="97"/>
      <c r="I787" s="97">
        <v>7.1999999999999995E-2</v>
      </c>
      <c r="J787" s="97">
        <v>7.1999999999999995E-2</v>
      </c>
      <c r="K787" s="97">
        <v>7.1999999999999995E-2</v>
      </c>
      <c r="L787" s="97">
        <v>7.1999999999999995E-2</v>
      </c>
      <c r="M787" s="97">
        <v>7.1999999999999995E-2</v>
      </c>
      <c r="N787" s="97">
        <v>7.1999999999999995E-2</v>
      </c>
      <c r="O787" s="97">
        <v>7.1999999999999995E-2</v>
      </c>
      <c r="P787" s="97">
        <v>7.1999999999999995E-2</v>
      </c>
      <c r="Q787" s="75" t="s">
        <v>520</v>
      </c>
      <c r="R787" s="75" t="s">
        <v>520</v>
      </c>
    </row>
    <row r="788" spans="1:18" s="21" customFormat="1" ht="13.2" x14ac:dyDescent="0.25">
      <c r="A788" s="75" t="s">
        <v>569</v>
      </c>
      <c r="B788" s="26" t="s">
        <v>509</v>
      </c>
      <c r="C788" s="26" t="s">
        <v>519</v>
      </c>
      <c r="D788" s="75" t="s">
        <v>550</v>
      </c>
      <c r="E788" s="75" t="s">
        <v>47</v>
      </c>
      <c r="F788" s="75" t="s">
        <v>32</v>
      </c>
      <c r="G788" s="97"/>
      <c r="H788" s="97"/>
      <c r="I788" s="97"/>
      <c r="J788" s="97"/>
      <c r="K788" s="97"/>
      <c r="L788" s="97"/>
      <c r="M788" s="97"/>
      <c r="N788" s="97"/>
      <c r="O788" s="97"/>
      <c r="P788" s="97">
        <v>0.63</v>
      </c>
      <c r="Q788" s="75" t="s">
        <v>520</v>
      </c>
      <c r="R788" s="75" t="s">
        <v>520</v>
      </c>
    </row>
    <row r="789" spans="1:18" s="21" customFormat="1" ht="39.6" x14ac:dyDescent="0.25">
      <c r="A789" s="75" t="s">
        <v>570</v>
      </c>
      <c r="B789" s="26" t="s">
        <v>513</v>
      </c>
      <c r="C789" s="26" t="s">
        <v>127</v>
      </c>
      <c r="D789" s="75" t="s">
        <v>604</v>
      </c>
      <c r="E789" s="75" t="s">
        <v>86</v>
      </c>
      <c r="F789" s="73" t="s">
        <v>28</v>
      </c>
      <c r="G789" s="97"/>
      <c r="H789" s="97"/>
      <c r="I789" s="97"/>
      <c r="J789" s="97"/>
      <c r="K789" s="97"/>
      <c r="L789" s="97"/>
      <c r="M789" s="97"/>
      <c r="N789" s="97">
        <v>15.3</v>
      </c>
      <c r="O789" s="97">
        <v>15.3</v>
      </c>
      <c r="P789" s="97">
        <v>15.3</v>
      </c>
      <c r="Q789" s="75" t="s">
        <v>83</v>
      </c>
      <c r="R789" s="75" t="s">
        <v>520</v>
      </c>
    </row>
    <row r="790" spans="1:18" s="21" customFormat="1" ht="26.4" x14ac:dyDescent="0.25">
      <c r="A790" s="75" t="s">
        <v>571</v>
      </c>
      <c r="B790" s="26" t="s">
        <v>509</v>
      </c>
      <c r="C790" s="26" t="s">
        <v>127</v>
      </c>
      <c r="D790" s="75" t="s">
        <v>605</v>
      </c>
      <c r="E790" s="75" t="s">
        <v>86</v>
      </c>
      <c r="F790" s="73" t="s">
        <v>28</v>
      </c>
      <c r="G790" s="97"/>
      <c r="H790" s="97"/>
      <c r="I790" s="97"/>
      <c r="J790" s="97">
        <v>3.08</v>
      </c>
      <c r="K790" s="97">
        <v>3.08</v>
      </c>
      <c r="L790" s="97">
        <v>3.08</v>
      </c>
      <c r="M790" s="97">
        <v>3.08</v>
      </c>
      <c r="N790" s="97">
        <v>3.08</v>
      </c>
      <c r="O790" s="97">
        <v>3.08</v>
      </c>
      <c r="P790" s="97">
        <v>3.08</v>
      </c>
      <c r="Q790" s="75" t="s">
        <v>83</v>
      </c>
      <c r="R790" s="75" t="s">
        <v>520</v>
      </c>
    </row>
    <row r="791" spans="1:18" s="21" customFormat="1" ht="26.4" x14ac:dyDescent="0.25">
      <c r="A791" s="75" t="s">
        <v>572</v>
      </c>
      <c r="B791" s="26" t="s">
        <v>126</v>
      </c>
      <c r="C791" s="26" t="s">
        <v>127</v>
      </c>
      <c r="D791" s="75" t="s">
        <v>606</v>
      </c>
      <c r="E791" s="75" t="s">
        <v>86</v>
      </c>
      <c r="F791" s="73" t="s">
        <v>28</v>
      </c>
      <c r="G791" s="97"/>
      <c r="H791" s="97"/>
      <c r="I791" s="97"/>
      <c r="J791" s="97">
        <v>0.44</v>
      </c>
      <c r="K791" s="97">
        <v>0.44</v>
      </c>
      <c r="L791" s="97">
        <v>0.44</v>
      </c>
      <c r="M791" s="97">
        <v>0.44</v>
      </c>
      <c r="N791" s="97">
        <v>0.44</v>
      </c>
      <c r="O791" s="97">
        <v>0.44</v>
      </c>
      <c r="P791" s="97">
        <v>0.44</v>
      </c>
      <c r="Q791" s="75" t="s">
        <v>83</v>
      </c>
      <c r="R791" s="75" t="s">
        <v>520</v>
      </c>
    </row>
    <row r="792" spans="1:18" s="21" customFormat="1" ht="26.4" x14ac:dyDescent="0.25">
      <c r="A792" s="75" t="s">
        <v>573</v>
      </c>
      <c r="B792" s="26" t="s">
        <v>132</v>
      </c>
      <c r="C792" s="26" t="s">
        <v>127</v>
      </c>
      <c r="D792" s="75" t="s">
        <v>607</v>
      </c>
      <c r="E792" s="75" t="s">
        <v>86</v>
      </c>
      <c r="F792" s="73" t="s">
        <v>28</v>
      </c>
      <c r="G792" s="97"/>
      <c r="H792" s="97"/>
      <c r="I792" s="97"/>
      <c r="J792" s="97"/>
      <c r="K792" s="97"/>
      <c r="L792" s="97"/>
      <c r="M792" s="97"/>
      <c r="N792" s="97"/>
      <c r="O792" s="97">
        <v>1.44</v>
      </c>
      <c r="P792" s="97">
        <v>1.44</v>
      </c>
      <c r="Q792" s="75" t="s">
        <v>83</v>
      </c>
      <c r="R792" s="75" t="s">
        <v>520</v>
      </c>
    </row>
    <row r="793" spans="1:18" s="21" customFormat="1" ht="13.2" x14ac:dyDescent="0.25">
      <c r="A793" s="75" t="s">
        <v>574</v>
      </c>
      <c r="B793" s="26" t="s">
        <v>126</v>
      </c>
      <c r="C793" s="26" t="s">
        <v>127</v>
      </c>
      <c r="D793" s="75" t="s">
        <v>608</v>
      </c>
      <c r="E793" s="75" t="s">
        <v>86</v>
      </c>
      <c r="F793" s="73" t="s">
        <v>28</v>
      </c>
      <c r="G793" s="97">
        <v>0.14000000000000001</v>
      </c>
      <c r="H793" s="97">
        <v>0.14000000000000001</v>
      </c>
      <c r="I793" s="97">
        <v>0.14000000000000001</v>
      </c>
      <c r="J793" s="97">
        <v>0.14000000000000001</v>
      </c>
      <c r="K793" s="97">
        <v>0.14000000000000001</v>
      </c>
      <c r="L793" s="97">
        <v>0.14000000000000001</v>
      </c>
      <c r="M793" s="97">
        <v>0.14000000000000001</v>
      </c>
      <c r="N793" s="97">
        <v>0.14000000000000001</v>
      </c>
      <c r="O793" s="97">
        <v>0.14000000000000001</v>
      </c>
      <c r="P793" s="97">
        <v>0.14000000000000001</v>
      </c>
      <c r="Q793" s="75" t="s">
        <v>83</v>
      </c>
      <c r="R793" s="75" t="s">
        <v>520</v>
      </c>
    </row>
    <row r="794" spans="1:18" s="21" customFormat="1" ht="13.2" x14ac:dyDescent="0.25">
      <c r="A794" s="75" t="s">
        <v>575</v>
      </c>
      <c r="B794" s="26" t="s">
        <v>126</v>
      </c>
      <c r="C794" s="26" t="s">
        <v>127</v>
      </c>
      <c r="D794" s="75" t="s">
        <v>609</v>
      </c>
      <c r="E794" s="75" t="s">
        <v>86</v>
      </c>
      <c r="F794" s="73" t="s">
        <v>28</v>
      </c>
      <c r="G794" s="97">
        <v>0.06</v>
      </c>
      <c r="H794" s="97">
        <v>0.06</v>
      </c>
      <c r="I794" s="97">
        <v>0.06</v>
      </c>
      <c r="J794" s="97">
        <v>0.06</v>
      </c>
      <c r="K794" s="97">
        <v>0.06</v>
      </c>
      <c r="L794" s="97">
        <v>0.06</v>
      </c>
      <c r="M794" s="97">
        <v>0.06</v>
      </c>
      <c r="N794" s="97">
        <v>0.06</v>
      </c>
      <c r="O794" s="97">
        <v>0.06</v>
      </c>
      <c r="P794" s="97">
        <v>0.06</v>
      </c>
      <c r="Q794" s="75" t="s">
        <v>83</v>
      </c>
      <c r="R794" s="75" t="s">
        <v>520</v>
      </c>
    </row>
    <row r="795" spans="1:18" s="21" customFormat="1" ht="13.2" x14ac:dyDescent="0.25">
      <c r="A795" s="75" t="s">
        <v>576</v>
      </c>
      <c r="B795" s="26" t="s">
        <v>126</v>
      </c>
      <c r="C795" s="26" t="s">
        <v>127</v>
      </c>
      <c r="D795" s="75" t="s">
        <v>610</v>
      </c>
      <c r="E795" s="75" t="s">
        <v>86</v>
      </c>
      <c r="F795" s="73" t="s">
        <v>28</v>
      </c>
      <c r="G795" s="97">
        <v>0.37</v>
      </c>
      <c r="H795" s="97">
        <v>0.37</v>
      </c>
      <c r="I795" s="97">
        <v>0.37</v>
      </c>
      <c r="J795" s="97">
        <v>0.37</v>
      </c>
      <c r="K795" s="97">
        <v>0.37</v>
      </c>
      <c r="L795" s="97">
        <v>0.37</v>
      </c>
      <c r="M795" s="97">
        <v>0.37</v>
      </c>
      <c r="N795" s="97">
        <v>0.37</v>
      </c>
      <c r="O795" s="97">
        <v>0.37</v>
      </c>
      <c r="P795" s="97">
        <v>0.37</v>
      </c>
      <c r="Q795" s="75" t="s">
        <v>83</v>
      </c>
      <c r="R795" s="75" t="s">
        <v>520</v>
      </c>
    </row>
    <row r="796" spans="1:18" s="21" customFormat="1" ht="26.4" x14ac:dyDescent="0.25">
      <c r="A796" s="75" t="s">
        <v>577</v>
      </c>
      <c r="B796" s="26" t="s">
        <v>126</v>
      </c>
      <c r="C796" s="26" t="s">
        <v>127</v>
      </c>
      <c r="D796" s="75" t="s">
        <v>611</v>
      </c>
      <c r="E796" s="75" t="s">
        <v>86</v>
      </c>
      <c r="F796" s="73" t="s">
        <v>28</v>
      </c>
      <c r="G796" s="97"/>
      <c r="H796" s="97"/>
      <c r="I796" s="97"/>
      <c r="J796" s="97">
        <v>0.99</v>
      </c>
      <c r="K796" s="97">
        <v>0.99</v>
      </c>
      <c r="L796" s="97">
        <v>0.99</v>
      </c>
      <c r="M796" s="97">
        <v>0.99</v>
      </c>
      <c r="N796" s="97">
        <v>0.99</v>
      </c>
      <c r="O796" s="97">
        <v>0.99</v>
      </c>
      <c r="P796" s="97">
        <v>0.99</v>
      </c>
      <c r="Q796" s="75" t="s">
        <v>83</v>
      </c>
      <c r="R796" s="75" t="s">
        <v>520</v>
      </c>
    </row>
    <row r="797" spans="1:18" s="21" customFormat="1" ht="26.4" x14ac:dyDescent="0.25">
      <c r="A797" s="75" t="s">
        <v>578</v>
      </c>
      <c r="B797" s="26" t="s">
        <v>126</v>
      </c>
      <c r="C797" s="26" t="s">
        <v>127</v>
      </c>
      <c r="D797" s="75" t="s">
        <v>612</v>
      </c>
      <c r="E797" s="75" t="s">
        <v>86</v>
      </c>
      <c r="F797" s="73" t="s">
        <v>28</v>
      </c>
      <c r="G797" s="97"/>
      <c r="H797" s="97"/>
      <c r="I797" s="97"/>
      <c r="J797" s="97">
        <v>1.06</v>
      </c>
      <c r="K797" s="97">
        <v>1.06</v>
      </c>
      <c r="L797" s="97">
        <v>1.06</v>
      </c>
      <c r="M797" s="97">
        <v>1.06</v>
      </c>
      <c r="N797" s="97">
        <v>1.06</v>
      </c>
      <c r="O797" s="97">
        <v>1.06</v>
      </c>
      <c r="P797" s="97">
        <v>1.06</v>
      </c>
      <c r="Q797" s="75" t="s">
        <v>83</v>
      </c>
      <c r="R797" s="75" t="s">
        <v>520</v>
      </c>
    </row>
    <row r="798" spans="1:18" s="21" customFormat="1" ht="13.2" x14ac:dyDescent="0.25">
      <c r="A798" s="75" t="s">
        <v>579</v>
      </c>
      <c r="B798" s="26" t="s">
        <v>126</v>
      </c>
      <c r="C798" s="26" t="s">
        <v>133</v>
      </c>
      <c r="D798" s="75" t="s">
        <v>613</v>
      </c>
      <c r="E798" s="75" t="s">
        <v>86</v>
      </c>
      <c r="F798" s="73" t="s">
        <v>28</v>
      </c>
      <c r="G798" s="97">
        <v>1.81</v>
      </c>
      <c r="H798" s="97">
        <v>1.81</v>
      </c>
      <c r="I798" s="97">
        <v>1.81</v>
      </c>
      <c r="J798" s="97">
        <v>1.81</v>
      </c>
      <c r="K798" s="97">
        <v>1.81</v>
      </c>
      <c r="L798" s="97">
        <v>1.81</v>
      </c>
      <c r="M798" s="97">
        <v>1.81</v>
      </c>
      <c r="N798" s="97">
        <v>1.81</v>
      </c>
      <c r="O798" s="97">
        <v>1.81</v>
      </c>
      <c r="P798" s="97">
        <v>1.81</v>
      </c>
      <c r="Q798" s="75" t="s">
        <v>83</v>
      </c>
      <c r="R798" s="75" t="s">
        <v>520</v>
      </c>
    </row>
    <row r="799" spans="1:18" s="21" customFormat="1" ht="26.4" x14ac:dyDescent="0.25">
      <c r="A799" s="75" t="s">
        <v>580</v>
      </c>
      <c r="B799" s="26" t="s">
        <v>615</v>
      </c>
      <c r="C799" s="26" t="s">
        <v>618</v>
      </c>
      <c r="D799" s="75" t="s">
        <v>616</v>
      </c>
      <c r="E799" s="75" t="s">
        <v>47</v>
      </c>
      <c r="F799" s="75" t="s">
        <v>32</v>
      </c>
      <c r="G799" s="97">
        <v>2</v>
      </c>
      <c r="H799" s="97">
        <v>2</v>
      </c>
      <c r="I799" s="97">
        <v>2</v>
      </c>
      <c r="J799" s="97">
        <v>2</v>
      </c>
      <c r="K799" s="97">
        <v>2</v>
      </c>
      <c r="L799" s="97">
        <v>2</v>
      </c>
      <c r="M799" s="97">
        <v>2</v>
      </c>
      <c r="N799" s="97">
        <v>2</v>
      </c>
      <c r="O799" s="97">
        <v>2</v>
      </c>
      <c r="P799" s="97">
        <v>2</v>
      </c>
      <c r="Q799" s="75" t="s">
        <v>620</v>
      </c>
      <c r="R799" s="75" t="s">
        <v>620</v>
      </c>
    </row>
    <row r="800" spans="1:18" s="21" customFormat="1" ht="26.4" x14ac:dyDescent="0.25">
      <c r="A800" s="75" t="s">
        <v>581</v>
      </c>
      <c r="B800" s="26" t="s">
        <v>614</v>
      </c>
      <c r="C800" s="26" t="s">
        <v>619</v>
      </c>
      <c r="D800" s="75" t="s">
        <v>617</v>
      </c>
      <c r="E800" s="75" t="s">
        <v>47</v>
      </c>
      <c r="F800" s="75" t="s">
        <v>32</v>
      </c>
      <c r="G800" s="97"/>
      <c r="H800" s="97"/>
      <c r="I800" s="97"/>
      <c r="J800" s="97"/>
      <c r="K800" s="97"/>
      <c r="L800" s="97">
        <v>2</v>
      </c>
      <c r="M800" s="97">
        <v>2</v>
      </c>
      <c r="N800" s="97">
        <v>2</v>
      </c>
      <c r="O800" s="97">
        <v>2</v>
      </c>
      <c r="P800" s="97">
        <v>2</v>
      </c>
      <c r="Q800" s="75" t="s">
        <v>620</v>
      </c>
      <c r="R800" s="75" t="s">
        <v>620</v>
      </c>
    </row>
    <row r="801" spans="1:18" s="21" customFormat="1" ht="26.4" x14ac:dyDescent="0.25">
      <c r="A801" s="75" t="s">
        <v>582</v>
      </c>
      <c r="B801" s="26" t="s">
        <v>1441</v>
      </c>
      <c r="C801" s="26" t="s">
        <v>502</v>
      </c>
      <c r="D801" s="75" t="s">
        <v>1465</v>
      </c>
      <c r="E801" s="75" t="s">
        <v>86</v>
      </c>
      <c r="F801" s="73" t="s">
        <v>28</v>
      </c>
      <c r="G801" s="97">
        <v>0.22500000000000001</v>
      </c>
      <c r="H801" s="97">
        <v>0.22500000000000001</v>
      </c>
      <c r="I801" s="97">
        <v>0.22500000000000001</v>
      </c>
      <c r="J801" s="97">
        <v>0.22500000000000001</v>
      </c>
      <c r="K801" s="97">
        <v>0.22500000000000001</v>
      </c>
      <c r="L801" s="97">
        <v>0.22500000000000001</v>
      </c>
      <c r="M801" s="97">
        <v>0.22500000000000001</v>
      </c>
      <c r="N801" s="97">
        <v>0.22500000000000001</v>
      </c>
      <c r="O801" s="97">
        <v>0.22500000000000001</v>
      </c>
      <c r="P801" s="97">
        <v>0.22500000000000001</v>
      </c>
      <c r="Q801" s="75" t="s">
        <v>83</v>
      </c>
      <c r="R801" s="28" t="s">
        <v>1318</v>
      </c>
    </row>
    <row r="802" spans="1:18" s="21" customFormat="1" ht="124.8" x14ac:dyDescent="0.25">
      <c r="A802" s="75" t="s">
        <v>583</v>
      </c>
      <c r="B802" s="111" t="s">
        <v>1442</v>
      </c>
      <c r="C802" s="26" t="s">
        <v>502</v>
      </c>
      <c r="D802" s="75" t="s">
        <v>1466</v>
      </c>
      <c r="E802" s="75" t="s">
        <v>86</v>
      </c>
      <c r="F802" s="73" t="s">
        <v>28</v>
      </c>
      <c r="G802" s="97">
        <v>2.0819999999999999</v>
      </c>
      <c r="H802" s="97">
        <v>2.0819999999999999</v>
      </c>
      <c r="I802" s="97">
        <v>2.0819999999999999</v>
      </c>
      <c r="J802" s="97">
        <v>2.0819999999999999</v>
      </c>
      <c r="K802" s="97">
        <v>2.0819999999999999</v>
      </c>
      <c r="L802" s="97">
        <v>2.0819999999999999</v>
      </c>
      <c r="M802" s="97">
        <v>2.0819999999999999</v>
      </c>
      <c r="N802" s="97">
        <v>2.0819999999999999</v>
      </c>
      <c r="O802" s="97">
        <v>2.0819999999999999</v>
      </c>
      <c r="P802" s="97">
        <v>2.0819999999999999</v>
      </c>
      <c r="Q802" s="75" t="s">
        <v>83</v>
      </c>
      <c r="R802" s="28" t="s">
        <v>1318</v>
      </c>
    </row>
    <row r="803" spans="1:18" s="21" customFormat="1" ht="134.4" x14ac:dyDescent="0.25">
      <c r="A803" s="75" t="s">
        <v>584</v>
      </c>
      <c r="B803" s="111" t="s">
        <v>1443</v>
      </c>
      <c r="C803" s="26" t="s">
        <v>502</v>
      </c>
      <c r="D803" s="75" t="s">
        <v>1467</v>
      </c>
      <c r="E803" s="75" t="s">
        <v>86</v>
      </c>
      <c r="F803" s="73" t="s">
        <v>28</v>
      </c>
      <c r="G803" s="97">
        <v>1.8029999999999999</v>
      </c>
      <c r="H803" s="97">
        <v>1.8029999999999999</v>
      </c>
      <c r="I803" s="97">
        <v>1.8029999999999999</v>
      </c>
      <c r="J803" s="97">
        <v>1.8029999999999999</v>
      </c>
      <c r="K803" s="97">
        <v>1.8029999999999999</v>
      </c>
      <c r="L803" s="97">
        <v>1.8029999999999999</v>
      </c>
      <c r="M803" s="97">
        <v>1.8029999999999999</v>
      </c>
      <c r="N803" s="97">
        <v>1.8029999999999999</v>
      </c>
      <c r="O803" s="97">
        <v>1.8029999999999999</v>
      </c>
      <c r="P803" s="97">
        <v>1.8029999999999999</v>
      </c>
      <c r="Q803" s="75" t="s">
        <v>83</v>
      </c>
      <c r="R803" s="28" t="s">
        <v>1318</v>
      </c>
    </row>
    <row r="804" spans="1:18" s="21" customFormat="1" ht="26.4" x14ac:dyDescent="0.25">
      <c r="A804" s="75" t="s">
        <v>585</v>
      </c>
      <c r="B804" s="26" t="s">
        <v>1452</v>
      </c>
      <c r="C804" s="26" t="s">
        <v>1481</v>
      </c>
      <c r="D804" s="75" t="s">
        <v>1468</v>
      </c>
      <c r="E804" s="75" t="s">
        <v>47</v>
      </c>
      <c r="F804" s="75" t="s">
        <v>32</v>
      </c>
      <c r="G804" s="97">
        <v>0.86799999999999999</v>
      </c>
      <c r="H804" s="97">
        <v>0.86799999999999999</v>
      </c>
      <c r="I804" s="97">
        <v>0.86799999999999999</v>
      </c>
      <c r="J804" s="97">
        <v>0.86799999999999999</v>
      </c>
      <c r="K804" s="97">
        <v>0.86799999999999999</v>
      </c>
      <c r="L804" s="97">
        <v>0.86799999999999999</v>
      </c>
      <c r="M804" s="97">
        <v>0.86799999999999999</v>
      </c>
      <c r="N804" s="97">
        <v>0.86799999999999999</v>
      </c>
      <c r="O804" s="97">
        <v>0.86799999999999999</v>
      </c>
      <c r="P804" s="97">
        <v>0.86799999999999999</v>
      </c>
      <c r="Q804" s="28" t="s">
        <v>1318</v>
      </c>
      <c r="R804" s="28" t="s">
        <v>1318</v>
      </c>
    </row>
    <row r="805" spans="1:18" s="21" customFormat="1" ht="13.2" x14ac:dyDescent="0.25">
      <c r="A805" s="75" t="s">
        <v>586</v>
      </c>
      <c r="B805" s="26" t="s">
        <v>1444</v>
      </c>
      <c r="C805" s="26" t="s">
        <v>1482</v>
      </c>
      <c r="D805" s="75" t="s">
        <v>1469</v>
      </c>
      <c r="E805" s="75" t="s">
        <v>47</v>
      </c>
      <c r="F805" s="75" t="s">
        <v>32</v>
      </c>
      <c r="G805" s="97"/>
      <c r="H805" s="97"/>
      <c r="I805" s="97"/>
      <c r="J805" s="97"/>
      <c r="K805" s="97">
        <v>0.7</v>
      </c>
      <c r="L805" s="97">
        <v>0.7</v>
      </c>
      <c r="M805" s="97">
        <v>0.7</v>
      </c>
      <c r="N805" s="97">
        <v>0.7</v>
      </c>
      <c r="O805" s="97">
        <v>0.7</v>
      </c>
      <c r="P805" s="97">
        <v>0.7</v>
      </c>
      <c r="Q805" s="28" t="s">
        <v>1318</v>
      </c>
      <c r="R805" s="28" t="s">
        <v>1318</v>
      </c>
    </row>
    <row r="806" spans="1:18" s="21" customFormat="1" ht="13.2" x14ac:dyDescent="0.25">
      <c r="A806" s="75" t="s">
        <v>587</v>
      </c>
      <c r="B806" s="26" t="s">
        <v>1445</v>
      </c>
      <c r="C806" s="26" t="s">
        <v>1483</v>
      </c>
      <c r="D806" s="75" t="s">
        <v>1470</v>
      </c>
      <c r="E806" s="75" t="s">
        <v>47</v>
      </c>
      <c r="F806" s="75" t="s">
        <v>32</v>
      </c>
      <c r="G806" s="97"/>
      <c r="H806" s="97"/>
      <c r="I806" s="97"/>
      <c r="J806" s="97"/>
      <c r="K806" s="97"/>
      <c r="L806" s="97"/>
      <c r="M806" s="97">
        <v>0.49</v>
      </c>
      <c r="N806" s="97">
        <v>0.49</v>
      </c>
      <c r="O806" s="97">
        <v>0.49</v>
      </c>
      <c r="P806" s="97">
        <v>0.49</v>
      </c>
      <c r="Q806" s="28" t="s">
        <v>1318</v>
      </c>
      <c r="R806" s="28" t="s">
        <v>1318</v>
      </c>
    </row>
    <row r="807" spans="1:18" s="21" customFormat="1" ht="26.4" x14ac:dyDescent="0.25">
      <c r="A807" s="75" t="s">
        <v>588</v>
      </c>
      <c r="B807" s="26" t="s">
        <v>1446</v>
      </c>
      <c r="C807" s="26" t="s">
        <v>1482</v>
      </c>
      <c r="D807" s="75" t="s">
        <v>1471</v>
      </c>
      <c r="E807" s="75" t="s">
        <v>47</v>
      </c>
      <c r="F807" s="75" t="s">
        <v>32</v>
      </c>
      <c r="G807" s="97"/>
      <c r="H807" s="97"/>
      <c r="I807" s="97"/>
      <c r="J807" s="97"/>
      <c r="K807" s="97"/>
      <c r="L807" s="97"/>
      <c r="M807" s="97"/>
      <c r="N807" s="97"/>
      <c r="O807" s="97">
        <v>0.16800000000000001</v>
      </c>
      <c r="P807" s="97">
        <v>0.16800000000000001</v>
      </c>
      <c r="Q807" s="28" t="s">
        <v>1318</v>
      </c>
      <c r="R807" s="28" t="s">
        <v>1318</v>
      </c>
    </row>
    <row r="808" spans="1:18" s="21" customFormat="1" ht="13.2" x14ac:dyDescent="0.25">
      <c r="A808" s="75" t="s">
        <v>589</v>
      </c>
      <c r="B808" s="26" t="s">
        <v>1453</v>
      </c>
      <c r="C808" s="26" t="s">
        <v>1482</v>
      </c>
      <c r="D808" s="75" t="s">
        <v>1472</v>
      </c>
      <c r="E808" s="75" t="s">
        <v>47</v>
      </c>
      <c r="F808" s="75" t="s">
        <v>32</v>
      </c>
      <c r="G808" s="97"/>
      <c r="H808" s="97"/>
      <c r="I808" s="97"/>
      <c r="J808" s="97"/>
      <c r="K808" s="97"/>
      <c r="L808" s="97"/>
      <c r="M808" s="97"/>
      <c r="N808" s="97"/>
      <c r="O808" s="97">
        <v>0.1</v>
      </c>
      <c r="P808" s="97">
        <v>0.1</v>
      </c>
      <c r="Q808" s="28" t="s">
        <v>1318</v>
      </c>
      <c r="R808" s="28" t="s">
        <v>1318</v>
      </c>
    </row>
    <row r="809" spans="1:18" s="21" customFormat="1" ht="13.2" x14ac:dyDescent="0.25">
      <c r="A809" s="75" t="s">
        <v>590</v>
      </c>
      <c r="B809" s="26" t="s">
        <v>1447</v>
      </c>
      <c r="C809" s="26" t="s">
        <v>1483</v>
      </c>
      <c r="D809" s="75" t="s">
        <v>1473</v>
      </c>
      <c r="E809" s="75" t="s">
        <v>47</v>
      </c>
      <c r="F809" s="75" t="s">
        <v>32</v>
      </c>
      <c r="G809" s="97"/>
      <c r="H809" s="97"/>
      <c r="I809" s="97"/>
      <c r="J809" s="97"/>
      <c r="K809" s="97"/>
      <c r="L809" s="97"/>
      <c r="M809" s="97"/>
      <c r="N809" s="97"/>
      <c r="O809" s="97">
        <v>0.05</v>
      </c>
      <c r="P809" s="97">
        <v>0.05</v>
      </c>
      <c r="Q809" s="28" t="s">
        <v>1318</v>
      </c>
      <c r="R809" s="28" t="s">
        <v>1318</v>
      </c>
    </row>
    <row r="810" spans="1:18" s="21" customFormat="1" ht="13.2" x14ac:dyDescent="0.25">
      <c r="A810" s="75" t="s">
        <v>591</v>
      </c>
      <c r="B810" s="26" t="s">
        <v>1448</v>
      </c>
      <c r="C810" s="26" t="s">
        <v>1483</v>
      </c>
      <c r="D810" s="75" t="s">
        <v>1474</v>
      </c>
      <c r="E810" s="75" t="s">
        <v>47</v>
      </c>
      <c r="F810" s="75" t="s">
        <v>32</v>
      </c>
      <c r="G810" s="97"/>
      <c r="H810" s="97"/>
      <c r="I810" s="97"/>
      <c r="J810" s="97"/>
      <c r="K810" s="97"/>
      <c r="L810" s="97"/>
      <c r="M810" s="97"/>
      <c r="N810" s="97"/>
      <c r="O810" s="97">
        <v>0.03</v>
      </c>
      <c r="P810" s="97">
        <v>0.03</v>
      </c>
      <c r="Q810" s="28" t="s">
        <v>1318</v>
      </c>
      <c r="R810" s="28" t="s">
        <v>1318</v>
      </c>
    </row>
    <row r="811" spans="1:18" s="21" customFormat="1" ht="13.2" x14ac:dyDescent="0.25">
      <c r="A811" s="75" t="s">
        <v>592</v>
      </c>
      <c r="B811" s="26" t="s">
        <v>1449</v>
      </c>
      <c r="C811" s="26" t="s">
        <v>1484</v>
      </c>
      <c r="D811" s="75" t="s">
        <v>1475</v>
      </c>
      <c r="E811" s="75" t="s">
        <v>86</v>
      </c>
      <c r="F811" s="73" t="s">
        <v>28</v>
      </c>
      <c r="G811" s="97"/>
      <c r="H811" s="97"/>
      <c r="I811" s="97"/>
      <c r="J811" s="97"/>
      <c r="K811" s="97"/>
      <c r="L811" s="97"/>
      <c r="M811" s="97"/>
      <c r="N811" s="97"/>
      <c r="O811" s="97">
        <v>0.182</v>
      </c>
      <c r="P811" s="97">
        <v>0.182</v>
      </c>
      <c r="Q811" s="75" t="s">
        <v>83</v>
      </c>
      <c r="R811" s="28" t="s">
        <v>1318</v>
      </c>
    </row>
    <row r="812" spans="1:18" s="21" customFormat="1" ht="26.4" x14ac:dyDescent="0.25">
      <c r="A812" s="75" t="s">
        <v>593</v>
      </c>
      <c r="B812" s="26" t="s">
        <v>1454</v>
      </c>
      <c r="C812" s="26" t="s">
        <v>1485</v>
      </c>
      <c r="D812" s="75" t="s">
        <v>1476</v>
      </c>
      <c r="E812" s="75" t="s">
        <v>47</v>
      </c>
      <c r="F812" s="75" t="s">
        <v>32</v>
      </c>
      <c r="G812" s="97"/>
      <c r="H812" s="97"/>
      <c r="I812" s="97">
        <v>0.75</v>
      </c>
      <c r="J812" s="97">
        <v>0.75</v>
      </c>
      <c r="K812" s="97">
        <v>0.75</v>
      </c>
      <c r="L812" s="97">
        <v>0.75</v>
      </c>
      <c r="M812" s="97">
        <v>0.75</v>
      </c>
      <c r="N812" s="97">
        <v>0.75</v>
      </c>
      <c r="O812" s="97">
        <v>0.75</v>
      </c>
      <c r="P812" s="97">
        <v>0.75</v>
      </c>
      <c r="Q812" s="28" t="s">
        <v>1318</v>
      </c>
      <c r="R812" s="28" t="s">
        <v>1318</v>
      </c>
    </row>
    <row r="813" spans="1:18" s="21" customFormat="1" ht="13.2" x14ac:dyDescent="0.25">
      <c r="A813" s="75" t="s">
        <v>594</v>
      </c>
      <c r="B813" s="26" t="s">
        <v>1450</v>
      </c>
      <c r="C813" s="26" t="s">
        <v>1485</v>
      </c>
      <c r="D813" s="75" t="s">
        <v>1477</v>
      </c>
      <c r="E813" s="75" t="s">
        <v>47</v>
      </c>
      <c r="F813" s="75" t="s">
        <v>32</v>
      </c>
      <c r="G813" s="97"/>
      <c r="H813" s="97"/>
      <c r="I813" s="97"/>
      <c r="J813" s="97"/>
      <c r="K813" s="97"/>
      <c r="L813" s="97"/>
      <c r="M813" s="97"/>
      <c r="N813" s="97">
        <v>0.14499999999999999</v>
      </c>
      <c r="O813" s="97">
        <v>0.14499999999999999</v>
      </c>
      <c r="P813" s="97">
        <v>0.14499999999999999</v>
      </c>
      <c r="Q813" s="28" t="s">
        <v>1318</v>
      </c>
      <c r="R813" s="28" t="s">
        <v>1318</v>
      </c>
    </row>
    <row r="814" spans="1:18" s="21" customFormat="1" ht="13.2" x14ac:dyDescent="0.25">
      <c r="A814" s="75" t="s">
        <v>595</v>
      </c>
      <c r="B814" s="26" t="s">
        <v>1451</v>
      </c>
      <c r="C814" s="26" t="s">
        <v>1485</v>
      </c>
      <c r="D814" s="75" t="s">
        <v>1478</v>
      </c>
      <c r="E814" s="75" t="s">
        <v>47</v>
      </c>
      <c r="F814" s="75" t="s">
        <v>32</v>
      </c>
      <c r="G814" s="97"/>
      <c r="H814" s="97"/>
      <c r="I814" s="97"/>
      <c r="J814" s="97"/>
      <c r="K814" s="97"/>
      <c r="L814" s="97"/>
      <c r="M814" s="97"/>
      <c r="N814" s="97"/>
      <c r="O814" s="97">
        <v>7.2999999999999995E-2</v>
      </c>
      <c r="P814" s="97">
        <v>7.2999999999999995E-2</v>
      </c>
      <c r="Q814" s="28" t="s">
        <v>1318</v>
      </c>
      <c r="R814" s="28" t="s">
        <v>1318</v>
      </c>
    </row>
    <row r="815" spans="1:18" s="21" customFormat="1" ht="26.4" x14ac:dyDescent="0.25">
      <c r="A815" s="75" t="s">
        <v>596</v>
      </c>
      <c r="B815" s="26" t="s">
        <v>1677</v>
      </c>
      <c r="C815" s="26" t="s">
        <v>1679</v>
      </c>
      <c r="D815" s="75" t="s">
        <v>523</v>
      </c>
      <c r="E815" s="75" t="s">
        <v>47</v>
      </c>
      <c r="F815" s="75" t="s">
        <v>32</v>
      </c>
      <c r="G815" s="97"/>
      <c r="H815" s="97"/>
      <c r="I815" s="97"/>
      <c r="J815" s="97">
        <v>0.65</v>
      </c>
      <c r="K815" s="97">
        <v>0.65</v>
      </c>
      <c r="L815" s="97">
        <v>0.65</v>
      </c>
      <c r="M815" s="97">
        <v>0.65</v>
      </c>
      <c r="N815" s="97">
        <v>0.65</v>
      </c>
      <c r="O815" s="97">
        <v>0.65</v>
      </c>
      <c r="P815" s="97">
        <v>0.65</v>
      </c>
      <c r="Q815" s="75" t="s">
        <v>1480</v>
      </c>
      <c r="R815" s="75" t="s">
        <v>1480</v>
      </c>
    </row>
    <row r="816" spans="1:18" s="21" customFormat="1" ht="26.4" x14ac:dyDescent="0.25">
      <c r="A816" s="75" t="s">
        <v>597</v>
      </c>
      <c r="B816" s="26" t="s">
        <v>1677</v>
      </c>
      <c r="C816" s="26" t="s">
        <v>1679</v>
      </c>
      <c r="D816" s="75" t="s">
        <v>538</v>
      </c>
      <c r="E816" s="75" t="s">
        <v>47</v>
      </c>
      <c r="F816" s="75" t="s">
        <v>32</v>
      </c>
      <c r="G816" s="97">
        <v>1.3</v>
      </c>
      <c r="H816" s="97">
        <v>1.3</v>
      </c>
      <c r="I816" s="97">
        <v>1.3</v>
      </c>
      <c r="J816" s="97">
        <v>1.3</v>
      </c>
      <c r="K816" s="97">
        <v>1.3</v>
      </c>
      <c r="L816" s="97">
        <v>1.3</v>
      </c>
      <c r="M816" s="97">
        <v>1.3</v>
      </c>
      <c r="N816" s="97">
        <v>1.3</v>
      </c>
      <c r="O816" s="97">
        <v>1.3</v>
      </c>
      <c r="P816" s="97">
        <v>1.3</v>
      </c>
      <c r="Q816" s="75" t="s">
        <v>1480</v>
      </c>
      <c r="R816" s="75" t="s">
        <v>1480</v>
      </c>
    </row>
    <row r="817" spans="1:18" s="21" customFormat="1" ht="26.4" x14ac:dyDescent="0.25">
      <c r="A817" s="75" t="s">
        <v>598</v>
      </c>
      <c r="B817" s="26" t="s">
        <v>1678</v>
      </c>
      <c r="C817" s="26" t="s">
        <v>1680</v>
      </c>
      <c r="D817" s="75" t="s">
        <v>1676</v>
      </c>
      <c r="E817" s="75" t="s">
        <v>47</v>
      </c>
      <c r="F817" s="75" t="s">
        <v>32</v>
      </c>
      <c r="G817" s="97"/>
      <c r="H817" s="97"/>
      <c r="I817" s="97"/>
      <c r="J817" s="97"/>
      <c r="K817" s="97">
        <v>0.33</v>
      </c>
      <c r="L817" s="97">
        <v>0.33</v>
      </c>
      <c r="M817" s="97">
        <v>0.33</v>
      </c>
      <c r="N817" s="97">
        <v>0.33</v>
      </c>
      <c r="O817" s="97">
        <v>0.33</v>
      </c>
      <c r="P817" s="97">
        <v>0.33</v>
      </c>
      <c r="Q817" s="75" t="s">
        <v>1480</v>
      </c>
      <c r="R817" s="75" t="s">
        <v>1480</v>
      </c>
    </row>
    <row r="818" spans="1:18" s="21" customFormat="1" ht="13.2" x14ac:dyDescent="0.25">
      <c r="A818" s="75" t="s">
        <v>599</v>
      </c>
      <c r="B818" s="26" t="s">
        <v>2037</v>
      </c>
      <c r="C818" s="26" t="s">
        <v>1484</v>
      </c>
      <c r="D818" s="75" t="s">
        <v>2038</v>
      </c>
      <c r="E818" s="75" t="s">
        <v>86</v>
      </c>
      <c r="F818" s="73" t="s">
        <v>28</v>
      </c>
      <c r="G818" s="118">
        <v>1E-4</v>
      </c>
      <c r="H818" s="118">
        <v>1E-4</v>
      </c>
      <c r="I818" s="118">
        <v>1E-4</v>
      </c>
      <c r="J818" s="118">
        <v>1E-4</v>
      </c>
      <c r="K818" s="118">
        <v>1E-4</v>
      </c>
      <c r="L818" s="118">
        <v>1E-4</v>
      </c>
      <c r="M818" s="118">
        <v>1E-4</v>
      </c>
      <c r="N818" s="118">
        <v>1E-4</v>
      </c>
      <c r="O818" s="118">
        <v>1E-4</v>
      </c>
      <c r="P818" s="118">
        <v>1E-4</v>
      </c>
      <c r="Q818" s="75" t="s">
        <v>83</v>
      </c>
      <c r="R818" s="75" t="s">
        <v>83</v>
      </c>
    </row>
    <row r="819" spans="1:18" s="21" customFormat="1" ht="13.2" x14ac:dyDescent="0.25">
      <c r="A819" s="75" t="s">
        <v>600</v>
      </c>
      <c r="B819" s="26" t="s">
        <v>2037</v>
      </c>
      <c r="C819" s="26" t="s">
        <v>1484</v>
      </c>
      <c r="D819" s="75" t="s">
        <v>2039</v>
      </c>
      <c r="E819" s="75" t="s">
        <v>86</v>
      </c>
      <c r="F819" s="73" t="s">
        <v>28</v>
      </c>
      <c r="G819" s="97">
        <v>0.39</v>
      </c>
      <c r="H819" s="97">
        <v>0.39</v>
      </c>
      <c r="I819" s="97">
        <v>0.39</v>
      </c>
      <c r="J819" s="97">
        <v>0.39</v>
      </c>
      <c r="K819" s="97">
        <v>0.39</v>
      </c>
      <c r="L819" s="97">
        <v>0.39</v>
      </c>
      <c r="M819" s="97">
        <v>0.39</v>
      </c>
      <c r="N819" s="97">
        <v>0.39</v>
      </c>
      <c r="O819" s="97">
        <v>0.39</v>
      </c>
      <c r="P819" s="97">
        <v>0.39</v>
      </c>
      <c r="Q819" s="75" t="s">
        <v>83</v>
      </c>
      <c r="R819" s="75" t="s">
        <v>83</v>
      </c>
    </row>
    <row r="820" spans="1:18" s="21" customFormat="1" ht="13.2" x14ac:dyDescent="0.25">
      <c r="A820" s="75" t="s">
        <v>601</v>
      </c>
      <c r="B820" s="26" t="s">
        <v>2040</v>
      </c>
      <c r="C820" s="26" t="s">
        <v>2041</v>
      </c>
      <c r="D820" s="75" t="s">
        <v>2042</v>
      </c>
      <c r="E820" s="75" t="s">
        <v>86</v>
      </c>
      <c r="F820" s="73" t="s">
        <v>28</v>
      </c>
      <c r="G820" s="97">
        <v>0.25</v>
      </c>
      <c r="H820" s="97">
        <v>0.25</v>
      </c>
      <c r="I820" s="97">
        <v>0.25</v>
      </c>
      <c r="J820" s="97">
        <v>0.25</v>
      </c>
      <c r="K820" s="97">
        <v>0.25</v>
      </c>
      <c r="L820" s="97">
        <v>0.25</v>
      </c>
      <c r="M820" s="97">
        <v>0.25</v>
      </c>
      <c r="N820" s="97">
        <v>0.25</v>
      </c>
      <c r="O820" s="97">
        <v>0.25</v>
      </c>
      <c r="P820" s="97">
        <v>0.25</v>
      </c>
      <c r="Q820" s="75" t="s">
        <v>83</v>
      </c>
      <c r="R820" s="75" t="s">
        <v>83</v>
      </c>
    </row>
    <row r="821" spans="1:18" s="21" customFormat="1" ht="13.2" x14ac:dyDescent="0.25">
      <c r="A821" s="75" t="s">
        <v>602</v>
      </c>
      <c r="B821" s="26" t="s">
        <v>2043</v>
      </c>
      <c r="C821" s="26" t="s">
        <v>2041</v>
      </c>
      <c r="D821" s="75" t="s">
        <v>2044</v>
      </c>
      <c r="E821" s="75" t="s">
        <v>86</v>
      </c>
      <c r="F821" s="73" t="s">
        <v>28</v>
      </c>
      <c r="G821" s="97">
        <v>1.03</v>
      </c>
      <c r="H821" s="97">
        <v>1.03</v>
      </c>
      <c r="I821" s="97">
        <v>1.03</v>
      </c>
      <c r="J821" s="97">
        <v>1.03</v>
      </c>
      <c r="K821" s="97">
        <v>1.03</v>
      </c>
      <c r="L821" s="97">
        <v>1.03</v>
      </c>
      <c r="M821" s="97">
        <v>1.03</v>
      </c>
      <c r="N821" s="97">
        <v>1.03</v>
      </c>
      <c r="O821" s="97">
        <v>1.03</v>
      </c>
      <c r="P821" s="97">
        <v>1.03</v>
      </c>
      <c r="Q821" s="75" t="s">
        <v>83</v>
      </c>
      <c r="R821" s="75" t="s">
        <v>83</v>
      </c>
    </row>
    <row r="822" spans="1:18" s="21" customFormat="1" ht="13.2" x14ac:dyDescent="0.25">
      <c r="A822" s="75" t="s">
        <v>603</v>
      </c>
      <c r="B822" s="26" t="s">
        <v>2040</v>
      </c>
      <c r="C822" s="26" t="s">
        <v>2041</v>
      </c>
      <c r="D822" s="75" t="s">
        <v>2045</v>
      </c>
      <c r="E822" s="75" t="s">
        <v>86</v>
      </c>
      <c r="F822" s="73" t="s">
        <v>28</v>
      </c>
      <c r="G822" s="118">
        <v>1E-4</v>
      </c>
      <c r="H822" s="118">
        <v>1E-4</v>
      </c>
      <c r="I822" s="118">
        <v>1E-4</v>
      </c>
      <c r="J822" s="118">
        <v>1E-4</v>
      </c>
      <c r="K822" s="118">
        <v>1E-4</v>
      </c>
      <c r="L822" s="118">
        <v>1E-4</v>
      </c>
      <c r="M822" s="118">
        <v>1E-4</v>
      </c>
      <c r="N822" s="118">
        <v>1E-4</v>
      </c>
      <c r="O822" s="118">
        <v>1E-4</v>
      </c>
      <c r="P822" s="118">
        <v>1E-4</v>
      </c>
      <c r="Q822" s="75" t="s">
        <v>83</v>
      </c>
      <c r="R822" s="75" t="s">
        <v>83</v>
      </c>
    </row>
    <row r="823" spans="1:18" s="21" customFormat="1" ht="13.2" x14ac:dyDescent="0.25">
      <c r="A823" s="75" t="s">
        <v>1256</v>
      </c>
      <c r="B823" s="26" t="s">
        <v>2040</v>
      </c>
      <c r="C823" s="26" t="s">
        <v>2041</v>
      </c>
      <c r="D823" s="75" t="s">
        <v>2046</v>
      </c>
      <c r="E823" s="75" t="s">
        <v>86</v>
      </c>
      <c r="F823" s="73" t="s">
        <v>28</v>
      </c>
      <c r="G823" s="97">
        <v>0.27</v>
      </c>
      <c r="H823" s="97">
        <v>0.27</v>
      </c>
      <c r="I823" s="97">
        <v>0.27</v>
      </c>
      <c r="J823" s="97">
        <v>0.27</v>
      </c>
      <c r="K823" s="97">
        <v>0.27</v>
      </c>
      <c r="L823" s="97">
        <v>0.27</v>
      </c>
      <c r="M823" s="97">
        <v>0.27</v>
      </c>
      <c r="N823" s="97">
        <v>0.27</v>
      </c>
      <c r="O823" s="97">
        <v>0.27</v>
      </c>
      <c r="P823" s="97">
        <v>0.27</v>
      </c>
      <c r="Q823" s="75" t="s">
        <v>83</v>
      </c>
      <c r="R823" s="75" t="s">
        <v>83</v>
      </c>
    </row>
    <row r="824" spans="1:18" s="21" customFormat="1" ht="13.2" x14ac:dyDescent="0.25">
      <c r="A824" s="75" t="s">
        <v>1257</v>
      </c>
      <c r="B824" s="26" t="s">
        <v>2040</v>
      </c>
      <c r="C824" s="26" t="s">
        <v>2041</v>
      </c>
      <c r="D824" s="75" t="s">
        <v>2047</v>
      </c>
      <c r="E824" s="75" t="s">
        <v>86</v>
      </c>
      <c r="F824" s="73" t="s">
        <v>28</v>
      </c>
      <c r="G824" s="97">
        <v>0.26</v>
      </c>
      <c r="H824" s="97">
        <v>0.26</v>
      </c>
      <c r="I824" s="97">
        <v>0.26</v>
      </c>
      <c r="J824" s="97">
        <v>0.26</v>
      </c>
      <c r="K824" s="97">
        <v>0.26</v>
      </c>
      <c r="L824" s="97">
        <v>0.26</v>
      </c>
      <c r="M824" s="97">
        <v>0.26</v>
      </c>
      <c r="N824" s="97">
        <v>0.26</v>
      </c>
      <c r="O824" s="97">
        <v>0.26</v>
      </c>
      <c r="P824" s="97">
        <v>0.26</v>
      </c>
      <c r="Q824" s="75" t="s">
        <v>83</v>
      </c>
      <c r="R824" s="75" t="s">
        <v>83</v>
      </c>
    </row>
    <row r="825" spans="1:18" s="21" customFormat="1" ht="13.2" x14ac:dyDescent="0.25">
      <c r="A825" s="75" t="s">
        <v>1258</v>
      </c>
      <c r="B825" s="26" t="s">
        <v>2048</v>
      </c>
      <c r="C825" s="26" t="s">
        <v>2049</v>
      </c>
      <c r="D825" s="75" t="s">
        <v>2050</v>
      </c>
      <c r="E825" s="75" t="s">
        <v>86</v>
      </c>
      <c r="F825" s="73" t="s">
        <v>28</v>
      </c>
      <c r="G825" s="97">
        <v>0.31</v>
      </c>
      <c r="H825" s="97">
        <v>0.31</v>
      </c>
      <c r="I825" s="97">
        <v>0.31</v>
      </c>
      <c r="J825" s="97">
        <v>0.31</v>
      </c>
      <c r="K825" s="97">
        <v>0.31</v>
      </c>
      <c r="L825" s="97">
        <v>0.31</v>
      </c>
      <c r="M825" s="97">
        <v>0.31</v>
      </c>
      <c r="N825" s="97">
        <v>0.31</v>
      </c>
      <c r="O825" s="97">
        <v>0.31</v>
      </c>
      <c r="P825" s="97">
        <v>0.31</v>
      </c>
      <c r="Q825" s="75" t="s">
        <v>83</v>
      </c>
      <c r="R825" s="75" t="s">
        <v>83</v>
      </c>
    </row>
    <row r="826" spans="1:18" s="21" customFormat="1" ht="13.2" x14ac:dyDescent="0.25">
      <c r="A826" s="75" t="s">
        <v>1259</v>
      </c>
      <c r="B826" s="26" t="s">
        <v>2051</v>
      </c>
      <c r="C826" s="26" t="s">
        <v>2049</v>
      </c>
      <c r="D826" s="75" t="s">
        <v>2052</v>
      </c>
      <c r="E826" s="75" t="s">
        <v>86</v>
      </c>
      <c r="F826" s="73" t="s">
        <v>28</v>
      </c>
      <c r="G826" s="97">
        <v>0.38</v>
      </c>
      <c r="H826" s="97">
        <v>0.38</v>
      </c>
      <c r="I826" s="97">
        <v>0.38</v>
      </c>
      <c r="J826" s="97">
        <v>0.38</v>
      </c>
      <c r="K826" s="97">
        <v>0.38</v>
      </c>
      <c r="L826" s="97">
        <v>0.38</v>
      </c>
      <c r="M826" s="97">
        <v>0.38</v>
      </c>
      <c r="N826" s="97">
        <v>0.38</v>
      </c>
      <c r="O826" s="97">
        <v>0.38</v>
      </c>
      <c r="P826" s="97">
        <v>0.38</v>
      </c>
      <c r="Q826" s="75" t="s">
        <v>83</v>
      </c>
      <c r="R826" s="75" t="s">
        <v>83</v>
      </c>
    </row>
    <row r="827" spans="1:18" s="21" customFormat="1" ht="13.2" x14ac:dyDescent="0.25">
      <c r="A827" s="75" t="s">
        <v>1260</v>
      </c>
      <c r="B827" s="26" t="s">
        <v>2053</v>
      </c>
      <c r="C827" s="26" t="s">
        <v>2054</v>
      </c>
      <c r="D827" s="75" t="s">
        <v>2055</v>
      </c>
      <c r="E827" s="75" t="s">
        <v>86</v>
      </c>
      <c r="F827" s="73" t="s">
        <v>28</v>
      </c>
      <c r="G827" s="118">
        <v>1E-4</v>
      </c>
      <c r="H827" s="118">
        <v>1E-4</v>
      </c>
      <c r="I827" s="118">
        <v>1E-4</v>
      </c>
      <c r="J827" s="118">
        <v>1E-4</v>
      </c>
      <c r="K827" s="118">
        <v>1E-4</v>
      </c>
      <c r="L827" s="118">
        <v>1E-4</v>
      </c>
      <c r="M827" s="118">
        <v>1E-4</v>
      </c>
      <c r="N827" s="118">
        <v>1E-4</v>
      </c>
      <c r="O827" s="118">
        <v>1E-4</v>
      </c>
      <c r="P827" s="118">
        <v>1E-4</v>
      </c>
      <c r="Q827" s="75" t="s">
        <v>83</v>
      </c>
      <c r="R827" s="75" t="s">
        <v>83</v>
      </c>
    </row>
    <row r="828" spans="1:18" s="21" customFormat="1" ht="13.2" x14ac:dyDescent="0.25">
      <c r="A828" s="75" t="s">
        <v>1261</v>
      </c>
      <c r="B828" s="26" t="s">
        <v>2056</v>
      </c>
      <c r="C828" s="26" t="s">
        <v>502</v>
      </c>
      <c r="D828" s="75" t="s">
        <v>2057</v>
      </c>
      <c r="E828" s="75" t="s">
        <v>86</v>
      </c>
      <c r="F828" s="73" t="s">
        <v>28</v>
      </c>
      <c r="G828" s="118">
        <v>1E-4</v>
      </c>
      <c r="H828" s="118">
        <v>1E-4</v>
      </c>
      <c r="I828" s="118">
        <v>1E-4</v>
      </c>
      <c r="J828" s="118">
        <v>1E-4</v>
      </c>
      <c r="K828" s="118">
        <v>1E-4</v>
      </c>
      <c r="L828" s="118">
        <v>1E-4</v>
      </c>
      <c r="M828" s="118">
        <v>1E-4</v>
      </c>
      <c r="N828" s="118">
        <v>1E-4</v>
      </c>
      <c r="O828" s="118">
        <v>1E-4</v>
      </c>
      <c r="P828" s="118">
        <v>1E-4</v>
      </c>
      <c r="Q828" s="75" t="s">
        <v>83</v>
      </c>
      <c r="R828" s="75" t="s">
        <v>83</v>
      </c>
    </row>
    <row r="829" spans="1:18" s="21" customFormat="1" ht="13.2" x14ac:dyDescent="0.25">
      <c r="A829" s="75" t="s">
        <v>1262</v>
      </c>
      <c r="B829" s="26" t="s">
        <v>2058</v>
      </c>
      <c r="C829" s="26" t="s">
        <v>502</v>
      </c>
      <c r="D829" s="75" t="s">
        <v>2059</v>
      </c>
      <c r="E829" s="75" t="s">
        <v>86</v>
      </c>
      <c r="F829" s="73" t="s">
        <v>28</v>
      </c>
      <c r="G829" s="97">
        <v>0.47</v>
      </c>
      <c r="H829" s="97">
        <v>0.47</v>
      </c>
      <c r="I829" s="97">
        <v>0.47</v>
      </c>
      <c r="J829" s="97">
        <v>0.47</v>
      </c>
      <c r="K829" s="97">
        <v>0.47</v>
      </c>
      <c r="L829" s="97">
        <v>0.47</v>
      </c>
      <c r="M829" s="97">
        <v>0.47</v>
      </c>
      <c r="N829" s="97">
        <v>0.47</v>
      </c>
      <c r="O829" s="97">
        <v>0.47</v>
      </c>
      <c r="P829" s="97">
        <v>0.47</v>
      </c>
      <c r="Q829" s="75" t="s">
        <v>83</v>
      </c>
      <c r="R829" s="75" t="s">
        <v>83</v>
      </c>
    </row>
    <row r="830" spans="1:18" s="21" customFormat="1" ht="13.2" x14ac:dyDescent="0.25">
      <c r="A830" s="75" t="s">
        <v>1263</v>
      </c>
      <c r="B830" s="26" t="s">
        <v>2060</v>
      </c>
      <c r="C830" s="26" t="s">
        <v>502</v>
      </c>
      <c r="D830" s="75" t="s">
        <v>2061</v>
      </c>
      <c r="E830" s="75" t="s">
        <v>86</v>
      </c>
      <c r="F830" s="73" t="s">
        <v>28</v>
      </c>
      <c r="G830" s="97">
        <v>0.04</v>
      </c>
      <c r="H830" s="97">
        <v>0.04</v>
      </c>
      <c r="I830" s="97">
        <v>0.04</v>
      </c>
      <c r="J830" s="97">
        <v>0.04</v>
      </c>
      <c r="K830" s="97">
        <v>0.04</v>
      </c>
      <c r="L830" s="97">
        <v>0.04</v>
      </c>
      <c r="M830" s="97">
        <v>0.04</v>
      </c>
      <c r="N830" s="97">
        <v>0.04</v>
      </c>
      <c r="O830" s="97">
        <v>0.04</v>
      </c>
      <c r="P830" s="97">
        <v>0.04</v>
      </c>
      <c r="Q830" s="75" t="s">
        <v>83</v>
      </c>
      <c r="R830" s="75" t="s">
        <v>83</v>
      </c>
    </row>
    <row r="831" spans="1:18" s="21" customFormat="1" ht="13.2" x14ac:dyDescent="0.25">
      <c r="A831" s="75" t="s">
        <v>1455</v>
      </c>
      <c r="B831" s="26" t="s">
        <v>2062</v>
      </c>
      <c r="C831" s="26" t="s">
        <v>502</v>
      </c>
      <c r="D831" s="75" t="s">
        <v>2063</v>
      </c>
      <c r="E831" s="75" t="s">
        <v>86</v>
      </c>
      <c r="F831" s="73" t="s">
        <v>28</v>
      </c>
      <c r="G831" s="97">
        <v>0.19</v>
      </c>
      <c r="H831" s="97">
        <v>0.19</v>
      </c>
      <c r="I831" s="97">
        <v>0.19</v>
      </c>
      <c r="J831" s="97">
        <v>0.19</v>
      </c>
      <c r="K831" s="97">
        <v>0.19</v>
      </c>
      <c r="L831" s="97">
        <v>0.19</v>
      </c>
      <c r="M831" s="97">
        <v>0.19</v>
      </c>
      <c r="N831" s="97">
        <v>0.19</v>
      </c>
      <c r="O831" s="97">
        <v>0.19</v>
      </c>
      <c r="P831" s="97">
        <v>0.19</v>
      </c>
      <c r="Q831" s="75" t="s">
        <v>83</v>
      </c>
      <c r="R831" s="75" t="s">
        <v>83</v>
      </c>
    </row>
    <row r="832" spans="1:18" s="21" customFormat="1" ht="13.2" x14ac:dyDescent="0.25">
      <c r="A832" s="75" t="s">
        <v>1456</v>
      </c>
      <c r="B832" s="26" t="s">
        <v>2064</v>
      </c>
      <c r="C832" s="26" t="s">
        <v>502</v>
      </c>
      <c r="D832" s="75" t="s">
        <v>2065</v>
      </c>
      <c r="E832" s="75" t="s">
        <v>86</v>
      </c>
      <c r="F832" s="73" t="s">
        <v>28</v>
      </c>
      <c r="G832" s="97">
        <v>0.16</v>
      </c>
      <c r="H832" s="97">
        <v>0.16</v>
      </c>
      <c r="I832" s="97">
        <v>0.16</v>
      </c>
      <c r="J832" s="97">
        <v>0.16</v>
      </c>
      <c r="K832" s="97">
        <v>0.16</v>
      </c>
      <c r="L832" s="97">
        <v>0.16</v>
      </c>
      <c r="M832" s="97">
        <v>0.16</v>
      </c>
      <c r="N832" s="97">
        <v>0.16</v>
      </c>
      <c r="O832" s="97">
        <v>0.16</v>
      </c>
      <c r="P832" s="97">
        <v>0.16</v>
      </c>
      <c r="Q832" s="75" t="s">
        <v>83</v>
      </c>
      <c r="R832" s="75" t="s">
        <v>1732</v>
      </c>
    </row>
    <row r="833" spans="1:18" s="21" customFormat="1" ht="13.2" x14ac:dyDescent="0.25">
      <c r="A833" s="75" t="s">
        <v>1457</v>
      </c>
      <c r="B833" s="26" t="s">
        <v>2066</v>
      </c>
      <c r="C833" s="26" t="s">
        <v>502</v>
      </c>
      <c r="D833" s="75" t="s">
        <v>2067</v>
      </c>
      <c r="E833" s="75" t="s">
        <v>86</v>
      </c>
      <c r="F833" s="73" t="s">
        <v>28</v>
      </c>
      <c r="G833" s="97">
        <v>0.27</v>
      </c>
      <c r="H833" s="97">
        <v>0.27</v>
      </c>
      <c r="I833" s="97">
        <v>0.27</v>
      </c>
      <c r="J833" s="97">
        <v>0.27</v>
      </c>
      <c r="K833" s="97">
        <v>0.27</v>
      </c>
      <c r="L833" s="97">
        <v>0.27</v>
      </c>
      <c r="M833" s="97">
        <v>0.27</v>
      </c>
      <c r="N833" s="97">
        <v>0.27</v>
      </c>
      <c r="O833" s="97">
        <v>0.27</v>
      </c>
      <c r="P833" s="97">
        <v>0.27</v>
      </c>
      <c r="Q833" s="75" t="s">
        <v>83</v>
      </c>
      <c r="R833" s="75" t="s">
        <v>83</v>
      </c>
    </row>
    <row r="834" spans="1:18" s="21" customFormat="1" ht="13.2" x14ac:dyDescent="0.25">
      <c r="A834" s="75" t="s">
        <v>1458</v>
      </c>
      <c r="B834" s="26" t="s">
        <v>2068</v>
      </c>
      <c r="C834" s="26" t="s">
        <v>502</v>
      </c>
      <c r="D834" s="75" t="s">
        <v>2069</v>
      </c>
      <c r="E834" s="75" t="s">
        <v>86</v>
      </c>
      <c r="F834" s="73" t="s">
        <v>28</v>
      </c>
      <c r="G834" s="97">
        <v>0.1</v>
      </c>
      <c r="H834" s="97">
        <v>0.1</v>
      </c>
      <c r="I834" s="97">
        <v>0.1</v>
      </c>
      <c r="J834" s="97">
        <v>0.1</v>
      </c>
      <c r="K834" s="97">
        <v>0.1</v>
      </c>
      <c r="L834" s="97">
        <v>0.1</v>
      </c>
      <c r="M834" s="97">
        <v>0.1</v>
      </c>
      <c r="N834" s="97">
        <v>0.1</v>
      </c>
      <c r="O834" s="97">
        <v>0.1</v>
      </c>
      <c r="P834" s="97">
        <v>0.1</v>
      </c>
      <c r="Q834" s="75" t="s">
        <v>83</v>
      </c>
      <c r="R834" s="75" t="s">
        <v>83</v>
      </c>
    </row>
    <row r="835" spans="1:18" s="21" customFormat="1" ht="26.4" x14ac:dyDescent="0.25">
      <c r="A835" s="75" t="s">
        <v>1459</v>
      </c>
      <c r="B835" s="26" t="s">
        <v>2070</v>
      </c>
      <c r="C835" s="26" t="s">
        <v>502</v>
      </c>
      <c r="D835" s="75" t="s">
        <v>2071</v>
      </c>
      <c r="E835" s="75" t="s">
        <v>86</v>
      </c>
      <c r="F835" s="73" t="s">
        <v>28</v>
      </c>
      <c r="G835" s="97">
        <v>0.73</v>
      </c>
      <c r="H835" s="97">
        <v>0.73</v>
      </c>
      <c r="I835" s="97">
        <v>0.73</v>
      </c>
      <c r="J835" s="97">
        <v>0.73</v>
      </c>
      <c r="K835" s="97">
        <v>0.73</v>
      </c>
      <c r="L835" s="97">
        <v>0.73</v>
      </c>
      <c r="M835" s="97">
        <v>0.73</v>
      </c>
      <c r="N835" s="97">
        <v>0.73</v>
      </c>
      <c r="O835" s="97">
        <v>0.73</v>
      </c>
      <c r="P835" s="97">
        <v>0.73</v>
      </c>
      <c r="Q835" s="75" t="s">
        <v>83</v>
      </c>
      <c r="R835" s="75" t="s">
        <v>83</v>
      </c>
    </row>
    <row r="836" spans="1:18" s="21" customFormat="1" ht="13.2" x14ac:dyDescent="0.25">
      <c r="A836" s="75" t="s">
        <v>1460</v>
      </c>
      <c r="B836" s="26" t="s">
        <v>2058</v>
      </c>
      <c r="C836" s="26" t="s">
        <v>502</v>
      </c>
      <c r="D836" s="75" t="s">
        <v>2072</v>
      </c>
      <c r="E836" s="75" t="s">
        <v>86</v>
      </c>
      <c r="F836" s="73" t="s">
        <v>28</v>
      </c>
      <c r="G836" s="97">
        <v>0.03</v>
      </c>
      <c r="H836" s="97">
        <v>0.03</v>
      </c>
      <c r="I836" s="97">
        <v>0.03</v>
      </c>
      <c r="J836" s="97">
        <v>0.03</v>
      </c>
      <c r="K836" s="97">
        <v>0.03</v>
      </c>
      <c r="L836" s="97">
        <v>0.03</v>
      </c>
      <c r="M836" s="97">
        <v>0.03</v>
      </c>
      <c r="N836" s="97">
        <v>0.03</v>
      </c>
      <c r="O836" s="97">
        <v>0.03</v>
      </c>
      <c r="P836" s="97">
        <v>0.03</v>
      </c>
      <c r="Q836" s="75" t="s">
        <v>83</v>
      </c>
      <c r="R836" s="75" t="s">
        <v>83</v>
      </c>
    </row>
    <row r="837" spans="1:18" s="21" customFormat="1" ht="13.2" x14ac:dyDescent="0.25">
      <c r="A837" s="75" t="s">
        <v>1461</v>
      </c>
      <c r="B837" s="26" t="s">
        <v>2058</v>
      </c>
      <c r="C837" s="26" t="s">
        <v>502</v>
      </c>
      <c r="D837" s="75" t="s">
        <v>2073</v>
      </c>
      <c r="E837" s="75" t="s">
        <v>86</v>
      </c>
      <c r="F837" s="73" t="s">
        <v>28</v>
      </c>
      <c r="G837" s="118">
        <v>1E-4</v>
      </c>
      <c r="H837" s="118">
        <v>1E-4</v>
      </c>
      <c r="I837" s="118">
        <v>1E-4</v>
      </c>
      <c r="J837" s="118">
        <v>1E-4</v>
      </c>
      <c r="K837" s="118">
        <v>1E-4</v>
      </c>
      <c r="L837" s="118">
        <v>1E-4</v>
      </c>
      <c r="M837" s="118">
        <v>1E-4</v>
      </c>
      <c r="N837" s="118">
        <v>1E-4</v>
      </c>
      <c r="O837" s="118">
        <v>1E-4</v>
      </c>
      <c r="P837" s="118">
        <v>1E-4</v>
      </c>
      <c r="Q837" s="75" t="s">
        <v>83</v>
      </c>
      <c r="R837" s="75" t="s">
        <v>83</v>
      </c>
    </row>
    <row r="838" spans="1:18" s="21" customFormat="1" ht="13.2" x14ac:dyDescent="0.25">
      <c r="A838" s="75" t="s">
        <v>1462</v>
      </c>
      <c r="B838" s="26" t="s">
        <v>2062</v>
      </c>
      <c r="C838" s="26" t="s">
        <v>502</v>
      </c>
      <c r="D838" s="75" t="s">
        <v>2074</v>
      </c>
      <c r="E838" s="75" t="s">
        <v>86</v>
      </c>
      <c r="F838" s="73" t="s">
        <v>28</v>
      </c>
      <c r="G838" s="97">
        <v>2</v>
      </c>
      <c r="H838" s="97">
        <v>2</v>
      </c>
      <c r="I838" s="97">
        <v>2</v>
      </c>
      <c r="J838" s="97">
        <v>2</v>
      </c>
      <c r="K838" s="97">
        <v>2</v>
      </c>
      <c r="L838" s="97">
        <v>2</v>
      </c>
      <c r="M838" s="97">
        <v>2</v>
      </c>
      <c r="N838" s="97">
        <v>2</v>
      </c>
      <c r="O838" s="97">
        <v>2</v>
      </c>
      <c r="P838" s="97">
        <v>2</v>
      </c>
      <c r="Q838" s="75" t="s">
        <v>83</v>
      </c>
      <c r="R838" s="75" t="s">
        <v>83</v>
      </c>
    </row>
    <row r="839" spans="1:18" s="21" customFormat="1" ht="13.2" x14ac:dyDescent="0.25">
      <c r="A839" s="75" t="s">
        <v>1463</v>
      </c>
      <c r="B839" s="26" t="s">
        <v>2058</v>
      </c>
      <c r="C839" s="26" t="s">
        <v>502</v>
      </c>
      <c r="D839" s="75" t="s">
        <v>2075</v>
      </c>
      <c r="E839" s="75" t="s">
        <v>86</v>
      </c>
      <c r="F839" s="73" t="s">
        <v>28</v>
      </c>
      <c r="G839" s="118">
        <v>1E-4</v>
      </c>
      <c r="H839" s="118">
        <v>1E-4</v>
      </c>
      <c r="I839" s="118">
        <v>1E-4</v>
      </c>
      <c r="J839" s="118">
        <v>1E-4</v>
      </c>
      <c r="K839" s="118">
        <v>1E-4</v>
      </c>
      <c r="L839" s="118">
        <v>1E-4</v>
      </c>
      <c r="M839" s="118">
        <v>1E-4</v>
      </c>
      <c r="N839" s="118">
        <v>1E-4</v>
      </c>
      <c r="O839" s="118">
        <v>1E-4</v>
      </c>
      <c r="P839" s="118">
        <v>1E-4</v>
      </c>
      <c r="Q839" s="75" t="s">
        <v>83</v>
      </c>
      <c r="R839" s="75" t="s">
        <v>83</v>
      </c>
    </row>
    <row r="840" spans="1:18" s="21" customFormat="1" ht="91.8" x14ac:dyDescent="0.25">
      <c r="A840" s="75" t="s">
        <v>1464</v>
      </c>
      <c r="B840" s="110" t="s">
        <v>2076</v>
      </c>
      <c r="C840" s="26" t="s">
        <v>2077</v>
      </c>
      <c r="D840" s="75" t="s">
        <v>2078</v>
      </c>
      <c r="E840" s="75" t="s">
        <v>1479</v>
      </c>
      <c r="F840" s="75" t="s">
        <v>32</v>
      </c>
      <c r="G840" s="97"/>
      <c r="H840" s="97"/>
      <c r="I840" s="97"/>
      <c r="J840" s="97"/>
      <c r="K840" s="97"/>
      <c r="L840" s="97"/>
      <c r="M840" s="97"/>
      <c r="N840" s="97"/>
      <c r="O840" s="97"/>
      <c r="P840" s="97">
        <v>0.65</v>
      </c>
      <c r="Q840" s="75" t="s">
        <v>83</v>
      </c>
      <c r="R840" s="75" t="s">
        <v>83</v>
      </c>
    </row>
    <row r="841" spans="1:18" s="21" customFormat="1" ht="13.2" x14ac:dyDescent="0.25">
      <c r="A841" s="141" t="s">
        <v>27</v>
      </c>
      <c r="B841" s="141"/>
      <c r="C841" s="141"/>
      <c r="D841" s="141"/>
      <c r="E841" s="141"/>
      <c r="F841" s="73" t="s">
        <v>28</v>
      </c>
      <c r="G841" s="97">
        <f t="shared" ref="G841:P841" si="38">G698+G699+G700+G701+G702+G703+G704+G722+G723+G724+G725+G726+G727+G728+G729+G730+G731+G732+G733+G751+G752+G753+G754+G755+G756+G789+G790+G791+G792+G793+G794+G795+G796+G797+G798+G801+G802+G803+G811+G818+G819+G820+G821+G822+G823+G824+G825+G826+G827+G828+G829+G830+G831+G832+G833+G834+G835+G836+G837+G838+G839</f>
        <v>27.550700000000003</v>
      </c>
      <c r="H841" s="97">
        <f t="shared" si="38"/>
        <v>27.550700000000003</v>
      </c>
      <c r="I841" s="97">
        <f t="shared" si="38"/>
        <v>29.200700000000005</v>
      </c>
      <c r="J841" s="97">
        <f t="shared" si="38"/>
        <v>34.770700000000005</v>
      </c>
      <c r="K841" s="97">
        <f t="shared" si="38"/>
        <v>36.160700000000013</v>
      </c>
      <c r="L841" s="97">
        <f t="shared" si="38"/>
        <v>36.160700000000013</v>
      </c>
      <c r="M841" s="97">
        <f t="shared" si="38"/>
        <v>39.000700000000016</v>
      </c>
      <c r="N841" s="97">
        <f t="shared" si="38"/>
        <v>54.300700000000028</v>
      </c>
      <c r="O841" s="97">
        <f t="shared" si="38"/>
        <v>57.902700000000024</v>
      </c>
      <c r="P841" s="97">
        <f t="shared" si="38"/>
        <v>58.98270000000003</v>
      </c>
      <c r="Q841" s="35"/>
      <c r="R841" s="56"/>
    </row>
    <row r="842" spans="1:18" s="21" customFormat="1" ht="13.2" x14ac:dyDescent="0.25">
      <c r="A842" s="141"/>
      <c r="B842" s="141"/>
      <c r="C842" s="141"/>
      <c r="D842" s="141"/>
      <c r="E842" s="141"/>
      <c r="F842" s="73" t="s">
        <v>31</v>
      </c>
      <c r="G842" s="97">
        <v>0</v>
      </c>
      <c r="H842" s="97">
        <v>0</v>
      </c>
      <c r="I842" s="97">
        <v>0</v>
      </c>
      <c r="J842" s="97">
        <v>0</v>
      </c>
      <c r="K842" s="97">
        <v>0</v>
      </c>
      <c r="L842" s="97">
        <v>0</v>
      </c>
      <c r="M842" s="97">
        <v>0</v>
      </c>
      <c r="N842" s="97">
        <v>0</v>
      </c>
      <c r="O842" s="97">
        <v>0</v>
      </c>
      <c r="P842" s="97">
        <v>0</v>
      </c>
      <c r="Q842" s="35"/>
      <c r="R842" s="56"/>
    </row>
    <row r="843" spans="1:18" s="21" customFormat="1" ht="13.2" x14ac:dyDescent="0.25">
      <c r="A843" s="141"/>
      <c r="B843" s="141"/>
      <c r="C843" s="141"/>
      <c r="D843" s="141"/>
      <c r="E843" s="141"/>
      <c r="F843" s="73" t="s">
        <v>32</v>
      </c>
      <c r="G843" s="97">
        <f>G705+G706+G707+G708+G709+G710+G711+G712+G713+G714+G715+G716+G717+G718+G719+G720+G721+G734+G735+G736+G737+G738+G739+G740+G741+G742+G743+G744+G745+G746+G747+G748+G749+G750+G757+G758+G759+G760+G761+G762+G763+G764+G765+G767+G766+G768+G769+G770+G771+G772+G773+G774+G775+G776+G777+G778+G779+G780+G781+G782+G783+G784+G785+G786+G787+G788+G799+G800+G804+G805+G806+G807+G808+G809+G810+G812+G813+G814+G815+G816+G817+G840</f>
        <v>14.826000000000002</v>
      </c>
      <c r="H843" s="97">
        <f t="shared" ref="H843:P843" si="39">H705+H706+H707+H708+H709+H710+H711+H712+H713+H714+H715+H716+H717+H718+H719+H720+H721+H734+H735+H736+H737+H738+H739+H740+H741+H742+H743+H744+H745+H746+H747+H748+H749+H750+H757+H758+H759+H760+H761+H762+H763+H764+H765+H767+H766+H768+H769+H770+H771+H772+H773+H774+H775+H776+H777+H778+H779+H780+H781+H782+H783+H784+H785+H786+H787+H788+H799+H800+H804+H805+H806+H807+H808+H809+H810+H812+H813+H814+H815+H816+H817+H840</f>
        <v>18.238</v>
      </c>
      <c r="I843" s="97">
        <f t="shared" si="39"/>
        <v>24.811999999999998</v>
      </c>
      <c r="J843" s="97">
        <f t="shared" si="39"/>
        <v>26.053999999999995</v>
      </c>
      <c r="K843" s="97">
        <f t="shared" si="39"/>
        <v>27.827999999999992</v>
      </c>
      <c r="L843" s="97">
        <f t="shared" si="39"/>
        <v>33.551999999999985</v>
      </c>
      <c r="M843" s="97">
        <f t="shared" si="39"/>
        <v>35.201999999999984</v>
      </c>
      <c r="N843" s="97">
        <f t="shared" si="39"/>
        <v>36.482999999999997</v>
      </c>
      <c r="O843" s="97">
        <f t="shared" si="39"/>
        <v>40.354000000000006</v>
      </c>
      <c r="P843" s="97">
        <f t="shared" si="39"/>
        <v>64.149999999999991</v>
      </c>
      <c r="Q843" s="35"/>
      <c r="R843" s="56"/>
    </row>
    <row r="844" spans="1:18" s="21" customFormat="1" ht="13.2" x14ac:dyDescent="0.25">
      <c r="A844" s="141"/>
      <c r="B844" s="141"/>
      <c r="C844" s="141"/>
      <c r="D844" s="141"/>
      <c r="E844" s="141"/>
      <c r="F844" s="73" t="s">
        <v>23</v>
      </c>
      <c r="G844" s="97">
        <f t="shared" ref="G844:P844" si="40">SUM(G698:G840)</f>
        <v>42.376700000000021</v>
      </c>
      <c r="H844" s="97">
        <f t="shared" si="40"/>
        <v>45.78870000000002</v>
      </c>
      <c r="I844" s="97">
        <f t="shared" si="40"/>
        <v>54.012700000000009</v>
      </c>
      <c r="J844" s="97">
        <f t="shared" si="40"/>
        <v>60.824700000000014</v>
      </c>
      <c r="K844" s="97">
        <f t="shared" si="40"/>
        <v>63.988700000000016</v>
      </c>
      <c r="L844" s="97">
        <f t="shared" si="40"/>
        <v>69.712699999999998</v>
      </c>
      <c r="M844" s="97">
        <f t="shared" si="40"/>
        <v>74.202699999999993</v>
      </c>
      <c r="N844" s="97">
        <f t="shared" si="40"/>
        <v>90.783699999999982</v>
      </c>
      <c r="O844" s="97">
        <f t="shared" si="40"/>
        <v>98.256699999999967</v>
      </c>
      <c r="P844" s="97">
        <f t="shared" si="40"/>
        <v>123.13269999999997</v>
      </c>
      <c r="Q844" s="35"/>
      <c r="R844" s="56"/>
    </row>
    <row r="845" spans="1:18" s="21" customFormat="1" ht="13.2" x14ac:dyDescent="0.25">
      <c r="A845" s="141"/>
      <c r="B845" s="141"/>
      <c r="C845" s="141"/>
      <c r="D845" s="141"/>
      <c r="E845" s="141"/>
      <c r="F845" s="73" t="s">
        <v>24</v>
      </c>
      <c r="G845" s="97">
        <f t="shared" ref="G845:P845" si="41">G698+G699+G700+G701+G702+G703+G704+G722+G723+G724+G725+G726+G727+G728+G729+G730+G731+G732+G733+G751+G752+G753+G754+G755+G756+G789+G790+G791+G792+G793+G794+G795+G796+G797+G798+G801+G802+G803+G811+G818+G819+G820+G821+G822+G823+G824+G825+G826+G827+G828+G829+G830+G831+G832+G833+G834+G835+G836+G837+G838+G839</f>
        <v>27.550700000000003</v>
      </c>
      <c r="H845" s="97">
        <f t="shared" si="41"/>
        <v>27.550700000000003</v>
      </c>
      <c r="I845" s="97">
        <f t="shared" si="41"/>
        <v>29.200700000000005</v>
      </c>
      <c r="J845" s="97">
        <f t="shared" si="41"/>
        <v>34.770700000000005</v>
      </c>
      <c r="K845" s="97">
        <f t="shared" si="41"/>
        <v>36.160700000000013</v>
      </c>
      <c r="L845" s="97">
        <f t="shared" si="41"/>
        <v>36.160700000000013</v>
      </c>
      <c r="M845" s="97">
        <f t="shared" si="41"/>
        <v>39.000700000000016</v>
      </c>
      <c r="N845" s="97">
        <f t="shared" si="41"/>
        <v>54.300700000000028</v>
      </c>
      <c r="O845" s="97">
        <f t="shared" si="41"/>
        <v>57.902700000000024</v>
      </c>
      <c r="P845" s="97">
        <f t="shared" si="41"/>
        <v>58.98270000000003</v>
      </c>
      <c r="Q845" s="35"/>
      <c r="R845" s="56"/>
    </row>
    <row r="846" spans="1:18" s="83" customFormat="1" ht="15.6" x14ac:dyDescent="0.25">
      <c r="A846" s="146" t="s">
        <v>2113</v>
      </c>
      <c r="B846" s="146"/>
      <c r="C846" s="146"/>
      <c r="D846" s="146"/>
      <c r="E846" s="146"/>
      <c r="F846" s="79" t="s">
        <v>28</v>
      </c>
      <c r="G846" s="80">
        <f>G852+G862+G867+G882+G892+G897+G902+G907</f>
        <v>92.262199999999993</v>
      </c>
      <c r="H846" s="80">
        <f t="shared" ref="H846:O846" si="42">H852+H862+H867+H882+H892+H897+H902+H907</f>
        <v>106.93519999999999</v>
      </c>
      <c r="I846" s="80">
        <f t="shared" si="42"/>
        <v>130.75119999999998</v>
      </c>
      <c r="J846" s="80">
        <f t="shared" si="42"/>
        <v>156.59520000000003</v>
      </c>
      <c r="K846" s="80">
        <f t="shared" si="42"/>
        <v>170.68320000000003</v>
      </c>
      <c r="L846" s="80">
        <f t="shared" si="42"/>
        <v>191.28520000000006</v>
      </c>
      <c r="M846" s="80">
        <f t="shared" si="42"/>
        <v>211.03520000000006</v>
      </c>
      <c r="N846" s="80">
        <f t="shared" si="42"/>
        <v>242.8002000000001</v>
      </c>
      <c r="O846" s="80">
        <f t="shared" si="42"/>
        <v>278.17220000000009</v>
      </c>
      <c r="P846" s="80">
        <f>P852+P862+P867+P882+P892+P897+P902+P907</f>
        <v>295.67820000000012</v>
      </c>
      <c r="Q846" s="81"/>
      <c r="R846" s="82"/>
    </row>
    <row r="847" spans="1:18" s="83" customFormat="1" ht="15.6" x14ac:dyDescent="0.25">
      <c r="A847" s="146"/>
      <c r="B847" s="146"/>
      <c r="C847" s="146"/>
      <c r="D847" s="146"/>
      <c r="E847" s="146"/>
      <c r="F847" s="79" t="s">
        <v>31</v>
      </c>
      <c r="G847" s="80">
        <f t="shared" ref="G847:P850" si="43">G853+G863+G868+G883+G893+G898+G903+G908</f>
        <v>36.397575215999993</v>
      </c>
      <c r="H847" s="80">
        <f t="shared" si="43"/>
        <v>47.417613880999994</v>
      </c>
      <c r="I847" s="80">
        <f t="shared" si="43"/>
        <v>72.702580605999998</v>
      </c>
      <c r="J847" s="80">
        <f t="shared" si="43"/>
        <v>98.26511785000001</v>
      </c>
      <c r="K847" s="80">
        <f t="shared" si="43"/>
        <v>128.62311785</v>
      </c>
      <c r="L847" s="80">
        <f t="shared" si="43"/>
        <v>151.07697569000001</v>
      </c>
      <c r="M847" s="80">
        <f t="shared" si="43"/>
        <v>166.26997569000002</v>
      </c>
      <c r="N847" s="80">
        <f t="shared" si="43"/>
        <v>183.38312225300001</v>
      </c>
      <c r="O847" s="80">
        <f t="shared" si="43"/>
        <v>212.19234381400003</v>
      </c>
      <c r="P847" s="80">
        <f t="shared" si="43"/>
        <v>265.70734381400007</v>
      </c>
      <c r="Q847" s="81"/>
      <c r="R847" s="82"/>
    </row>
    <row r="848" spans="1:18" s="83" customFormat="1" ht="15.6" x14ac:dyDescent="0.25">
      <c r="A848" s="146"/>
      <c r="B848" s="146"/>
      <c r="C848" s="146"/>
      <c r="D848" s="146"/>
      <c r="E848" s="146"/>
      <c r="F848" s="91" t="s">
        <v>32</v>
      </c>
      <c r="G848" s="80">
        <f t="shared" si="43"/>
        <v>18.122000000000003</v>
      </c>
      <c r="H848" s="80">
        <f t="shared" si="43"/>
        <v>21.533999999999999</v>
      </c>
      <c r="I848" s="80">
        <f t="shared" si="43"/>
        <v>28.107999999999997</v>
      </c>
      <c r="J848" s="80">
        <f t="shared" si="43"/>
        <v>29.349999999999994</v>
      </c>
      <c r="K848" s="80">
        <f t="shared" si="43"/>
        <v>33.123999999999995</v>
      </c>
      <c r="L848" s="80">
        <f t="shared" si="43"/>
        <v>42.947999999999986</v>
      </c>
      <c r="M848" s="80">
        <f t="shared" si="43"/>
        <v>48.397999999999982</v>
      </c>
      <c r="N848" s="80">
        <f t="shared" si="43"/>
        <v>75.478999999999985</v>
      </c>
      <c r="O848" s="80">
        <f t="shared" si="43"/>
        <v>89.35</v>
      </c>
      <c r="P848" s="80">
        <f t="shared" si="43"/>
        <v>137.446</v>
      </c>
      <c r="Q848" s="81"/>
      <c r="R848" s="82"/>
    </row>
    <row r="849" spans="1:18" s="83" customFormat="1" ht="15.6" x14ac:dyDescent="0.25">
      <c r="A849" s="146"/>
      <c r="B849" s="146"/>
      <c r="C849" s="146"/>
      <c r="D849" s="146"/>
      <c r="E849" s="146"/>
      <c r="F849" s="84" t="s">
        <v>25</v>
      </c>
      <c r="G849" s="85">
        <f t="shared" si="43"/>
        <v>146.781775216</v>
      </c>
      <c r="H849" s="85">
        <f t="shared" si="43"/>
        <v>175.88681388100002</v>
      </c>
      <c r="I849" s="85">
        <f t="shared" si="43"/>
        <v>231.56178060600007</v>
      </c>
      <c r="J849" s="85">
        <f t="shared" si="43"/>
        <v>284.21031785000008</v>
      </c>
      <c r="K849" s="85">
        <f t="shared" si="43"/>
        <v>332.43031785000005</v>
      </c>
      <c r="L849" s="85">
        <f t="shared" si="43"/>
        <v>385.31017568999999</v>
      </c>
      <c r="M849" s="85">
        <f t="shared" si="43"/>
        <v>425.70317569000002</v>
      </c>
      <c r="N849" s="85">
        <f t="shared" si="43"/>
        <v>501.66232225299996</v>
      </c>
      <c r="O849" s="85">
        <f t="shared" si="43"/>
        <v>579.71454381399985</v>
      </c>
      <c r="P849" s="85">
        <f t="shared" si="43"/>
        <v>698.83154381400004</v>
      </c>
      <c r="Q849" s="86"/>
      <c r="R849" s="82"/>
    </row>
    <row r="850" spans="1:18" s="83" customFormat="1" ht="15.6" x14ac:dyDescent="0.25">
      <c r="A850" s="146"/>
      <c r="B850" s="146"/>
      <c r="C850" s="146"/>
      <c r="D850" s="146"/>
      <c r="E850" s="146"/>
      <c r="F850" s="79" t="s">
        <v>24</v>
      </c>
      <c r="G850" s="80">
        <f t="shared" si="43"/>
        <v>75.182199999999995</v>
      </c>
      <c r="H850" s="80">
        <f t="shared" si="43"/>
        <v>81.572199999999995</v>
      </c>
      <c r="I850" s="80">
        <f t="shared" si="43"/>
        <v>99.028199999999998</v>
      </c>
      <c r="J850" s="80">
        <f t="shared" si="43"/>
        <v>115.82220000000002</v>
      </c>
      <c r="K850" s="80">
        <f t="shared" si="43"/>
        <v>118.95220000000003</v>
      </c>
      <c r="L850" s="80">
        <f t="shared" si="43"/>
        <v>122.49420000000003</v>
      </c>
      <c r="M850" s="80">
        <f t="shared" si="43"/>
        <v>133.92420000000004</v>
      </c>
      <c r="N850" s="80">
        <f t="shared" si="43"/>
        <v>157.21420000000006</v>
      </c>
      <c r="O850" s="80">
        <f t="shared" si="43"/>
        <v>164.10620000000009</v>
      </c>
      <c r="P850" s="80">
        <f t="shared" si="43"/>
        <v>173.38620000000009</v>
      </c>
      <c r="Q850" s="86"/>
      <c r="R850" s="82"/>
    </row>
    <row r="851" spans="1:18" s="83" customFormat="1" ht="48" customHeight="1" x14ac:dyDescent="0.25">
      <c r="A851" s="144" t="s">
        <v>16</v>
      </c>
      <c r="B851" s="144"/>
      <c r="C851" s="144"/>
      <c r="D851" s="144"/>
      <c r="E851" s="144"/>
      <c r="F851" s="144"/>
      <c r="G851" s="144"/>
      <c r="H851" s="144"/>
      <c r="I851" s="144"/>
      <c r="J851" s="144"/>
      <c r="K851" s="144"/>
      <c r="L851" s="144"/>
      <c r="M851" s="144"/>
      <c r="N851" s="144"/>
      <c r="O851" s="144"/>
      <c r="P851" s="144"/>
      <c r="Q851" s="81"/>
      <c r="R851" s="82"/>
    </row>
    <row r="852" spans="1:18" ht="15.6" customHeight="1" x14ac:dyDescent="0.25">
      <c r="A852" s="139" t="s">
        <v>34</v>
      </c>
      <c r="B852" s="139"/>
      <c r="C852" s="139"/>
      <c r="D852" s="139"/>
      <c r="E852" s="139"/>
      <c r="F852" s="87" t="s">
        <v>28</v>
      </c>
      <c r="G852" s="88">
        <f t="shared" ref="G852:P852" si="44">G124</f>
        <v>26.451399999999985</v>
      </c>
      <c r="H852" s="88">
        <f t="shared" si="44"/>
        <v>29.821399999999993</v>
      </c>
      <c r="I852" s="88">
        <f t="shared" si="44"/>
        <v>33.191399999999994</v>
      </c>
      <c r="J852" s="88">
        <f t="shared" si="44"/>
        <v>40.523400000000031</v>
      </c>
      <c r="K852" s="88">
        <f t="shared" si="44"/>
        <v>40.523400000000031</v>
      </c>
      <c r="L852" s="88">
        <f t="shared" si="44"/>
        <v>46.795400000000036</v>
      </c>
      <c r="M852" s="88">
        <f t="shared" si="44"/>
        <v>54.205400000000054</v>
      </c>
      <c r="N852" s="88">
        <f t="shared" si="44"/>
        <v>56.785400000000053</v>
      </c>
      <c r="O852" s="88">
        <f t="shared" si="44"/>
        <v>79.005400000000066</v>
      </c>
      <c r="P852" s="88">
        <f t="shared" si="44"/>
        <v>80.015400000000056</v>
      </c>
      <c r="Q852" s="89"/>
    </row>
    <row r="853" spans="1:18" ht="15.6" customHeight="1" x14ac:dyDescent="0.25">
      <c r="A853" s="139"/>
      <c r="B853" s="139"/>
      <c r="C853" s="139"/>
      <c r="D853" s="139"/>
      <c r="E853" s="139"/>
      <c r="F853" s="87" t="s">
        <v>31</v>
      </c>
      <c r="G853" s="88">
        <f t="shared" ref="G853:P853" si="45">G125</f>
        <v>4.7</v>
      </c>
      <c r="H853" s="88">
        <f t="shared" si="45"/>
        <v>5.2</v>
      </c>
      <c r="I853" s="88">
        <f t="shared" si="45"/>
        <v>8.6999999999999993</v>
      </c>
      <c r="J853" s="88">
        <f t="shared" si="45"/>
        <v>8.6999999999999993</v>
      </c>
      <c r="K853" s="88">
        <f t="shared" si="45"/>
        <v>8.6999999999999993</v>
      </c>
      <c r="L853" s="88">
        <f t="shared" si="45"/>
        <v>8.6999999999999993</v>
      </c>
      <c r="M853" s="88">
        <f t="shared" si="45"/>
        <v>8.6999999999999993</v>
      </c>
      <c r="N853" s="88">
        <f t="shared" si="45"/>
        <v>8.6999999999999993</v>
      </c>
      <c r="O853" s="88">
        <f t="shared" si="45"/>
        <v>13.4</v>
      </c>
      <c r="P853" s="88">
        <f t="shared" si="45"/>
        <v>24.8</v>
      </c>
      <c r="Q853" s="89"/>
    </row>
    <row r="854" spans="1:18" ht="15.6" customHeight="1" x14ac:dyDescent="0.25">
      <c r="A854" s="139"/>
      <c r="B854" s="139"/>
      <c r="C854" s="139"/>
      <c r="D854" s="139"/>
      <c r="E854" s="139"/>
      <c r="F854" s="75" t="s">
        <v>32</v>
      </c>
      <c r="G854" s="88">
        <f t="shared" ref="G854:P854" si="46">G126</f>
        <v>3.2959999999999998</v>
      </c>
      <c r="H854" s="88">
        <f t="shared" si="46"/>
        <v>3.2959999999999998</v>
      </c>
      <c r="I854" s="88">
        <f t="shared" si="46"/>
        <v>3.2959999999999998</v>
      </c>
      <c r="J854" s="88">
        <f t="shared" si="46"/>
        <v>3.2959999999999998</v>
      </c>
      <c r="K854" s="88">
        <f t="shared" si="46"/>
        <v>5.2959999999999994</v>
      </c>
      <c r="L854" s="88">
        <f t="shared" si="46"/>
        <v>9.3960000000000008</v>
      </c>
      <c r="M854" s="88">
        <f t="shared" si="46"/>
        <v>13.196</v>
      </c>
      <c r="N854" s="88">
        <f t="shared" si="46"/>
        <v>38.995999999999995</v>
      </c>
      <c r="O854" s="88">
        <f t="shared" si="46"/>
        <v>48.995999999999988</v>
      </c>
      <c r="P854" s="88">
        <f t="shared" si="46"/>
        <v>73.296000000000006</v>
      </c>
      <c r="Q854" s="89"/>
    </row>
    <row r="855" spans="1:18" ht="15.6" customHeight="1" x14ac:dyDescent="0.25">
      <c r="A855" s="139"/>
      <c r="B855" s="139"/>
      <c r="C855" s="139"/>
      <c r="D855" s="139"/>
      <c r="E855" s="139"/>
      <c r="F855" s="87" t="s">
        <v>23</v>
      </c>
      <c r="G855" s="88">
        <f t="shared" ref="G855:P855" si="47">G127</f>
        <v>34.447399999999995</v>
      </c>
      <c r="H855" s="88">
        <f t="shared" si="47"/>
        <v>38.317399999999999</v>
      </c>
      <c r="I855" s="88">
        <f t="shared" si="47"/>
        <v>45.187400000000025</v>
      </c>
      <c r="J855" s="88">
        <f t="shared" si="47"/>
        <v>52.519400000000047</v>
      </c>
      <c r="K855" s="88">
        <f t="shared" si="47"/>
        <v>54.519400000000054</v>
      </c>
      <c r="L855" s="88">
        <f t="shared" si="47"/>
        <v>64.891400000000047</v>
      </c>
      <c r="M855" s="88">
        <f t="shared" si="47"/>
        <v>76.101400000000055</v>
      </c>
      <c r="N855" s="88">
        <f t="shared" si="47"/>
        <v>104.48140000000006</v>
      </c>
      <c r="O855" s="88">
        <f t="shared" si="47"/>
        <v>141.40140000000005</v>
      </c>
      <c r="P855" s="88">
        <f t="shared" si="47"/>
        <v>178.11140000000003</v>
      </c>
      <c r="Q855" s="89"/>
    </row>
    <row r="856" spans="1:18" ht="15.6" customHeight="1" x14ac:dyDescent="0.25">
      <c r="A856" s="139"/>
      <c r="B856" s="139"/>
      <c r="C856" s="139"/>
      <c r="D856" s="139"/>
      <c r="E856" s="139"/>
      <c r="F856" s="87" t="s">
        <v>24</v>
      </c>
      <c r="G856" s="88">
        <f t="shared" ref="G856:P856" si="48">G128</f>
        <v>25.451399999999982</v>
      </c>
      <c r="H856" s="88">
        <f t="shared" si="48"/>
        <v>28.821399999999993</v>
      </c>
      <c r="I856" s="88">
        <f t="shared" si="48"/>
        <v>32.191399999999994</v>
      </c>
      <c r="J856" s="88">
        <f t="shared" si="48"/>
        <v>39.523400000000024</v>
      </c>
      <c r="K856" s="88">
        <f t="shared" si="48"/>
        <v>39.523400000000024</v>
      </c>
      <c r="L856" s="88">
        <f t="shared" si="48"/>
        <v>41.395400000000031</v>
      </c>
      <c r="M856" s="88">
        <f t="shared" si="48"/>
        <v>48.805400000000034</v>
      </c>
      <c r="N856" s="88">
        <f t="shared" si="48"/>
        <v>51.385400000000047</v>
      </c>
      <c r="O856" s="88">
        <f t="shared" si="48"/>
        <v>52.105400000000046</v>
      </c>
      <c r="P856" s="88">
        <f t="shared" si="48"/>
        <v>53.115400000000044</v>
      </c>
      <c r="Q856" s="89"/>
    </row>
    <row r="857" spans="1:18" ht="15.6" customHeight="1" x14ac:dyDescent="0.25">
      <c r="A857" s="139" t="s">
        <v>35</v>
      </c>
      <c r="B857" s="139"/>
      <c r="C857" s="139"/>
      <c r="D857" s="139"/>
      <c r="E857" s="139"/>
      <c r="F857" s="87" t="s">
        <v>28</v>
      </c>
      <c r="G857" s="88">
        <f t="shared" ref="G857:P857" si="49">G174</f>
        <v>10.469999999999999</v>
      </c>
      <c r="H857" s="88">
        <f t="shared" si="49"/>
        <v>10.620000000000001</v>
      </c>
      <c r="I857" s="88">
        <f t="shared" si="49"/>
        <v>20.89</v>
      </c>
      <c r="J857" s="88">
        <f t="shared" si="49"/>
        <v>22.55</v>
      </c>
      <c r="K857" s="88">
        <f t="shared" si="49"/>
        <v>22.7</v>
      </c>
      <c r="L857" s="88">
        <f t="shared" si="49"/>
        <v>23.220000000000002</v>
      </c>
      <c r="M857" s="88">
        <f t="shared" si="49"/>
        <v>23.220000000000002</v>
      </c>
      <c r="N857" s="88">
        <f t="shared" si="49"/>
        <v>27.810000000000002</v>
      </c>
      <c r="O857" s="88">
        <f t="shared" si="49"/>
        <v>28.160000000000004</v>
      </c>
      <c r="P857" s="88">
        <f t="shared" si="49"/>
        <v>28.160000000000004</v>
      </c>
      <c r="Q857" s="89"/>
    </row>
    <row r="858" spans="1:18" ht="15.6" customHeight="1" x14ac:dyDescent="0.25">
      <c r="A858" s="139"/>
      <c r="B858" s="139"/>
      <c r="C858" s="139"/>
      <c r="D858" s="139"/>
      <c r="E858" s="139"/>
      <c r="F858" s="87" t="s">
        <v>31</v>
      </c>
      <c r="G858" s="88">
        <f t="shared" ref="G858:P858" si="50">G175</f>
        <v>1.2</v>
      </c>
      <c r="H858" s="88">
        <f t="shared" si="50"/>
        <v>2.5629999999999997</v>
      </c>
      <c r="I858" s="88">
        <f t="shared" si="50"/>
        <v>6.0789999999999997</v>
      </c>
      <c r="J858" s="88">
        <f t="shared" si="50"/>
        <v>11.186</v>
      </c>
      <c r="K858" s="88">
        <f t="shared" si="50"/>
        <v>17.349999999999998</v>
      </c>
      <c r="L858" s="88">
        <f t="shared" si="50"/>
        <v>20.568999999999999</v>
      </c>
      <c r="M858" s="88">
        <f t="shared" si="50"/>
        <v>21.268999999999995</v>
      </c>
      <c r="N858" s="88">
        <f t="shared" si="50"/>
        <v>26.568999999999999</v>
      </c>
      <c r="O858" s="88">
        <f t="shared" si="50"/>
        <v>28.568999999999999</v>
      </c>
      <c r="P858" s="88">
        <f t="shared" si="50"/>
        <v>28.968999999999998</v>
      </c>
      <c r="Q858" s="89"/>
    </row>
    <row r="859" spans="1:18" ht="15.6" customHeight="1" x14ac:dyDescent="0.25">
      <c r="A859" s="139"/>
      <c r="B859" s="139"/>
      <c r="C859" s="139"/>
      <c r="D859" s="139"/>
      <c r="E859" s="139"/>
      <c r="F859" s="75" t="s">
        <v>32</v>
      </c>
      <c r="G859" s="88">
        <f t="shared" ref="G859:P859" si="51">G176</f>
        <v>0</v>
      </c>
      <c r="H859" s="88">
        <f t="shared" si="51"/>
        <v>0</v>
      </c>
      <c r="I859" s="88">
        <f t="shared" si="51"/>
        <v>0</v>
      </c>
      <c r="J859" s="88">
        <f t="shared" si="51"/>
        <v>0</v>
      </c>
      <c r="K859" s="88">
        <f t="shared" si="51"/>
        <v>0</v>
      </c>
      <c r="L859" s="88">
        <f t="shared" si="51"/>
        <v>0</v>
      </c>
      <c r="M859" s="88">
        <f t="shared" si="51"/>
        <v>0</v>
      </c>
      <c r="N859" s="88">
        <f t="shared" si="51"/>
        <v>0</v>
      </c>
      <c r="O859" s="88">
        <f t="shared" si="51"/>
        <v>0</v>
      </c>
      <c r="P859" s="88">
        <f t="shared" si="51"/>
        <v>0</v>
      </c>
      <c r="Q859" s="89"/>
    </row>
    <row r="860" spans="1:18" ht="15.6" customHeight="1" x14ac:dyDescent="0.25">
      <c r="A860" s="139"/>
      <c r="B860" s="139"/>
      <c r="C860" s="139"/>
      <c r="D860" s="139"/>
      <c r="E860" s="139"/>
      <c r="F860" s="87" t="s">
        <v>23</v>
      </c>
      <c r="G860" s="88">
        <f t="shared" ref="G860:P860" si="52">G177</f>
        <v>11.669999999999998</v>
      </c>
      <c r="H860" s="88">
        <f t="shared" si="52"/>
        <v>13.182999999999998</v>
      </c>
      <c r="I860" s="88">
        <f t="shared" si="52"/>
        <v>26.969000000000001</v>
      </c>
      <c r="J860" s="88">
        <f t="shared" si="52"/>
        <v>33.735999999999997</v>
      </c>
      <c r="K860" s="88">
        <f t="shared" si="52"/>
        <v>40.050000000000004</v>
      </c>
      <c r="L860" s="88">
        <f t="shared" si="52"/>
        <v>43.789000000000009</v>
      </c>
      <c r="M860" s="88">
        <f t="shared" si="52"/>
        <v>44.489000000000011</v>
      </c>
      <c r="N860" s="88">
        <f t="shared" si="52"/>
        <v>54.379000000000012</v>
      </c>
      <c r="O860" s="88">
        <f t="shared" si="52"/>
        <v>56.729000000000013</v>
      </c>
      <c r="P860" s="88">
        <f t="shared" si="52"/>
        <v>57.129000000000005</v>
      </c>
      <c r="Q860" s="89"/>
    </row>
    <row r="861" spans="1:18" ht="15.6" customHeight="1" x14ac:dyDescent="0.25">
      <c r="A861" s="139"/>
      <c r="B861" s="139"/>
      <c r="C861" s="139"/>
      <c r="D861" s="139"/>
      <c r="E861" s="139"/>
      <c r="F861" s="87" t="s">
        <v>24</v>
      </c>
      <c r="G861" s="88">
        <f t="shared" ref="G861:P861" si="53">G178</f>
        <v>10.469999999999999</v>
      </c>
      <c r="H861" s="88">
        <f t="shared" si="53"/>
        <v>10.620000000000001</v>
      </c>
      <c r="I861" s="88">
        <f t="shared" si="53"/>
        <v>20.89</v>
      </c>
      <c r="J861" s="88">
        <f t="shared" si="53"/>
        <v>22.55</v>
      </c>
      <c r="K861" s="88">
        <f t="shared" si="53"/>
        <v>22.7</v>
      </c>
      <c r="L861" s="88">
        <f t="shared" si="53"/>
        <v>23.220000000000002</v>
      </c>
      <c r="M861" s="88">
        <f t="shared" si="53"/>
        <v>23.220000000000002</v>
      </c>
      <c r="N861" s="88">
        <f t="shared" si="53"/>
        <v>27.810000000000002</v>
      </c>
      <c r="O861" s="88">
        <f t="shared" si="53"/>
        <v>28.160000000000004</v>
      </c>
      <c r="P861" s="88">
        <f t="shared" si="53"/>
        <v>28.160000000000004</v>
      </c>
      <c r="Q861" s="89"/>
    </row>
    <row r="862" spans="1:18" ht="15.6" customHeight="1" x14ac:dyDescent="0.25">
      <c r="A862" s="139" t="s">
        <v>36</v>
      </c>
      <c r="B862" s="139"/>
      <c r="C862" s="139"/>
      <c r="D862" s="139"/>
      <c r="E862" s="139"/>
      <c r="F862" s="87" t="s">
        <v>28</v>
      </c>
      <c r="G862" s="88">
        <f t="shared" ref="G862:P862" si="54">G194</f>
        <v>0.76</v>
      </c>
      <c r="H862" s="88">
        <f t="shared" si="54"/>
        <v>0.76</v>
      </c>
      <c r="I862" s="88">
        <f t="shared" si="54"/>
        <v>1.45</v>
      </c>
      <c r="J862" s="88">
        <f t="shared" si="54"/>
        <v>1.74</v>
      </c>
      <c r="K862" s="88">
        <f t="shared" si="54"/>
        <v>1.84</v>
      </c>
      <c r="L862" s="88">
        <f t="shared" si="54"/>
        <v>2.9899999999999998</v>
      </c>
      <c r="M862" s="88">
        <f t="shared" si="54"/>
        <v>4.2399999999999993</v>
      </c>
      <c r="N862" s="88">
        <f t="shared" si="54"/>
        <v>4.2399999999999993</v>
      </c>
      <c r="O862" s="88">
        <f t="shared" si="54"/>
        <v>4.2399999999999993</v>
      </c>
      <c r="P862" s="88">
        <f t="shared" si="54"/>
        <v>4.2399999999999993</v>
      </c>
      <c r="Q862" s="89"/>
    </row>
    <row r="863" spans="1:18" ht="15.6" customHeight="1" x14ac:dyDescent="0.25">
      <c r="A863" s="139"/>
      <c r="B863" s="139"/>
      <c r="C863" s="139"/>
      <c r="D863" s="139"/>
      <c r="E863" s="139"/>
      <c r="F863" s="87" t="s">
        <v>31</v>
      </c>
      <c r="G863" s="88">
        <f t="shared" ref="G863:P863" si="55">G195</f>
        <v>0</v>
      </c>
      <c r="H863" s="88">
        <f t="shared" si="55"/>
        <v>0</v>
      </c>
      <c r="I863" s="88">
        <f t="shared" si="55"/>
        <v>0</v>
      </c>
      <c r="J863" s="88">
        <f t="shared" si="55"/>
        <v>2.6</v>
      </c>
      <c r="K863" s="88">
        <f t="shared" si="55"/>
        <v>4.0999999999999996</v>
      </c>
      <c r="L863" s="88">
        <f t="shared" si="55"/>
        <v>4.0999999999999996</v>
      </c>
      <c r="M863" s="88">
        <f t="shared" si="55"/>
        <v>6.1</v>
      </c>
      <c r="N863" s="88">
        <f t="shared" si="55"/>
        <v>6.1</v>
      </c>
      <c r="O863" s="88">
        <f t="shared" si="55"/>
        <v>6.1</v>
      </c>
      <c r="P863" s="88">
        <f t="shared" si="55"/>
        <v>15</v>
      </c>
      <c r="Q863" s="89"/>
    </row>
    <row r="864" spans="1:18" ht="15.6" customHeight="1" x14ac:dyDescent="0.25">
      <c r="A864" s="139"/>
      <c r="B864" s="139"/>
      <c r="C864" s="139"/>
      <c r="D864" s="139"/>
      <c r="E864" s="139"/>
      <c r="F864" s="75" t="s">
        <v>32</v>
      </c>
      <c r="G864" s="88">
        <f t="shared" ref="G864:P864" si="56">G196</f>
        <v>0</v>
      </c>
      <c r="H864" s="88">
        <f t="shared" si="56"/>
        <v>0</v>
      </c>
      <c r="I864" s="88">
        <f t="shared" si="56"/>
        <v>0</v>
      </c>
      <c r="J864" s="88">
        <f t="shared" si="56"/>
        <v>0</v>
      </c>
      <c r="K864" s="88">
        <f t="shared" si="56"/>
        <v>0</v>
      </c>
      <c r="L864" s="88">
        <f t="shared" si="56"/>
        <v>0</v>
      </c>
      <c r="M864" s="88">
        <f t="shared" si="56"/>
        <v>0</v>
      </c>
      <c r="N864" s="88">
        <f t="shared" si="56"/>
        <v>0</v>
      </c>
      <c r="O864" s="88">
        <f t="shared" si="56"/>
        <v>0</v>
      </c>
      <c r="P864" s="88">
        <f t="shared" si="56"/>
        <v>0</v>
      </c>
      <c r="Q864" s="89"/>
    </row>
    <row r="865" spans="1:17" ht="15.6" customHeight="1" x14ac:dyDescent="0.25">
      <c r="A865" s="139"/>
      <c r="B865" s="139"/>
      <c r="C865" s="139"/>
      <c r="D865" s="139"/>
      <c r="E865" s="139"/>
      <c r="F865" s="87" t="s">
        <v>23</v>
      </c>
      <c r="G865" s="88">
        <f t="shared" ref="G865:P865" si="57">G197</f>
        <v>0.76</v>
      </c>
      <c r="H865" s="88">
        <f t="shared" si="57"/>
        <v>0.76</v>
      </c>
      <c r="I865" s="88">
        <f t="shared" si="57"/>
        <v>1.45</v>
      </c>
      <c r="J865" s="88">
        <f t="shared" si="57"/>
        <v>4.34</v>
      </c>
      <c r="K865" s="88">
        <f t="shared" si="57"/>
        <v>5.9399999999999995</v>
      </c>
      <c r="L865" s="88">
        <f t="shared" si="57"/>
        <v>7.09</v>
      </c>
      <c r="M865" s="88">
        <f t="shared" si="57"/>
        <v>10.339999999999998</v>
      </c>
      <c r="N865" s="88">
        <f t="shared" si="57"/>
        <v>10.339999999999998</v>
      </c>
      <c r="O865" s="88">
        <f t="shared" si="57"/>
        <v>10.339999999999998</v>
      </c>
      <c r="P865" s="88">
        <f t="shared" si="57"/>
        <v>19.240000000000002</v>
      </c>
      <c r="Q865" s="89"/>
    </row>
    <row r="866" spans="1:17" ht="15.6" customHeight="1" x14ac:dyDescent="0.25">
      <c r="A866" s="139"/>
      <c r="B866" s="139"/>
      <c r="C866" s="139"/>
      <c r="D866" s="139"/>
      <c r="E866" s="139"/>
      <c r="F866" s="87" t="s">
        <v>24</v>
      </c>
      <c r="G866" s="88">
        <f t="shared" ref="G866:P866" si="58">G198</f>
        <v>0.54</v>
      </c>
      <c r="H866" s="88">
        <f t="shared" si="58"/>
        <v>0.54</v>
      </c>
      <c r="I866" s="88">
        <f t="shared" si="58"/>
        <v>1.23</v>
      </c>
      <c r="J866" s="88">
        <f t="shared" si="58"/>
        <v>1.52</v>
      </c>
      <c r="K866" s="88">
        <f t="shared" si="58"/>
        <v>1.62</v>
      </c>
      <c r="L866" s="88">
        <f t="shared" si="58"/>
        <v>2.77</v>
      </c>
      <c r="M866" s="88">
        <f t="shared" si="58"/>
        <v>2.82</v>
      </c>
      <c r="N866" s="88">
        <f t="shared" si="58"/>
        <v>2.82</v>
      </c>
      <c r="O866" s="88">
        <f t="shared" si="58"/>
        <v>2.82</v>
      </c>
      <c r="P866" s="88">
        <f t="shared" si="58"/>
        <v>2.82</v>
      </c>
      <c r="Q866" s="89"/>
    </row>
    <row r="867" spans="1:17" ht="15.6" customHeight="1" x14ac:dyDescent="0.25">
      <c r="A867" s="139" t="s">
        <v>37</v>
      </c>
      <c r="B867" s="139"/>
      <c r="C867" s="139"/>
      <c r="D867" s="139"/>
      <c r="E867" s="139"/>
      <c r="F867" s="87" t="s">
        <v>28</v>
      </c>
      <c r="G867" s="88">
        <f t="shared" ref="G867:P867" si="59">G269</f>
        <v>2.2400000000000002</v>
      </c>
      <c r="H867" s="88">
        <f t="shared" si="59"/>
        <v>2.2400000000000002</v>
      </c>
      <c r="I867" s="88">
        <f t="shared" si="59"/>
        <v>2.9400000000000004</v>
      </c>
      <c r="J867" s="88">
        <f t="shared" si="59"/>
        <v>4.2700000000000005</v>
      </c>
      <c r="K867" s="88">
        <f t="shared" si="59"/>
        <v>7.62</v>
      </c>
      <c r="L867" s="88">
        <f t="shared" si="59"/>
        <v>7.88</v>
      </c>
      <c r="M867" s="88">
        <f t="shared" si="59"/>
        <v>7.92</v>
      </c>
      <c r="N867" s="88">
        <f t="shared" si="59"/>
        <v>7.92</v>
      </c>
      <c r="O867" s="88">
        <f t="shared" si="59"/>
        <v>7.92</v>
      </c>
      <c r="P867" s="88">
        <f t="shared" si="59"/>
        <v>8.1</v>
      </c>
      <c r="Q867" s="89"/>
    </row>
    <row r="868" spans="1:17" ht="15.6" customHeight="1" x14ac:dyDescent="0.25">
      <c r="A868" s="139"/>
      <c r="B868" s="139"/>
      <c r="C868" s="139"/>
      <c r="D868" s="139"/>
      <c r="E868" s="139"/>
      <c r="F868" s="87" t="s">
        <v>31</v>
      </c>
      <c r="G868" s="88">
        <f t="shared" ref="G868:P868" si="60">G270</f>
        <v>9.8670000000000009</v>
      </c>
      <c r="H868" s="88">
        <f t="shared" si="60"/>
        <v>10.517000000000001</v>
      </c>
      <c r="I868" s="88">
        <f t="shared" si="60"/>
        <v>13.687000000000001</v>
      </c>
      <c r="J868" s="88">
        <f t="shared" si="60"/>
        <v>17.865999999999996</v>
      </c>
      <c r="K868" s="88">
        <f t="shared" si="60"/>
        <v>29.765999999999995</v>
      </c>
      <c r="L868" s="88">
        <f t="shared" si="60"/>
        <v>35.475999999999992</v>
      </c>
      <c r="M868" s="88">
        <f t="shared" si="60"/>
        <v>41.115999999999993</v>
      </c>
      <c r="N868" s="88">
        <f t="shared" si="60"/>
        <v>43.355999999999995</v>
      </c>
      <c r="O868" s="88">
        <f t="shared" si="60"/>
        <v>57.355999999999995</v>
      </c>
      <c r="P868" s="88">
        <f t="shared" si="60"/>
        <v>80.991</v>
      </c>
      <c r="Q868" s="89"/>
    </row>
    <row r="869" spans="1:17" ht="15.6" customHeight="1" x14ac:dyDescent="0.25">
      <c r="A869" s="139"/>
      <c r="B869" s="139"/>
      <c r="C869" s="139"/>
      <c r="D869" s="139"/>
      <c r="E869" s="139"/>
      <c r="F869" s="75" t="s">
        <v>32</v>
      </c>
      <c r="G869" s="88">
        <f t="shared" ref="G869:P869" si="61">G271</f>
        <v>0</v>
      </c>
      <c r="H869" s="88">
        <f t="shared" si="61"/>
        <v>0</v>
      </c>
      <c r="I869" s="88">
        <f t="shared" si="61"/>
        <v>0</v>
      </c>
      <c r="J869" s="88">
        <f t="shared" si="61"/>
        <v>0</v>
      </c>
      <c r="K869" s="88">
        <f t="shared" si="61"/>
        <v>0</v>
      </c>
      <c r="L869" s="88">
        <f t="shared" si="61"/>
        <v>0</v>
      </c>
      <c r="M869" s="88">
        <f t="shared" si="61"/>
        <v>0</v>
      </c>
      <c r="N869" s="88">
        <f t="shared" si="61"/>
        <v>0</v>
      </c>
      <c r="O869" s="88">
        <f t="shared" si="61"/>
        <v>0</v>
      </c>
      <c r="P869" s="88">
        <f t="shared" si="61"/>
        <v>0</v>
      </c>
      <c r="Q869" s="89"/>
    </row>
    <row r="870" spans="1:17" ht="15.6" customHeight="1" x14ac:dyDescent="0.25">
      <c r="A870" s="139"/>
      <c r="B870" s="139"/>
      <c r="C870" s="139"/>
      <c r="D870" s="139"/>
      <c r="E870" s="139"/>
      <c r="F870" s="87" t="s">
        <v>23</v>
      </c>
      <c r="G870" s="88">
        <f t="shared" ref="G870:P870" si="62">G272</f>
        <v>12.106999999999999</v>
      </c>
      <c r="H870" s="88">
        <f t="shared" si="62"/>
        <v>12.757</v>
      </c>
      <c r="I870" s="88">
        <f t="shared" si="62"/>
        <v>16.626999999999999</v>
      </c>
      <c r="J870" s="88">
        <f t="shared" si="62"/>
        <v>22.135999999999992</v>
      </c>
      <c r="K870" s="88">
        <f t="shared" si="62"/>
        <v>37.385999999999989</v>
      </c>
      <c r="L870" s="88">
        <f t="shared" si="62"/>
        <v>43.35599999999998</v>
      </c>
      <c r="M870" s="88">
        <f t="shared" si="62"/>
        <v>49.03599999999998</v>
      </c>
      <c r="N870" s="88">
        <f t="shared" si="62"/>
        <v>51.275999999999982</v>
      </c>
      <c r="O870" s="88">
        <f t="shared" si="62"/>
        <v>65.275999999999982</v>
      </c>
      <c r="P870" s="88">
        <f t="shared" si="62"/>
        <v>89.09099999999998</v>
      </c>
      <c r="Q870" s="89"/>
    </row>
    <row r="871" spans="1:17" ht="15.6" customHeight="1" x14ac:dyDescent="0.25">
      <c r="A871" s="139"/>
      <c r="B871" s="139"/>
      <c r="C871" s="139"/>
      <c r="D871" s="139"/>
      <c r="E871" s="139"/>
      <c r="F871" s="87" t="s">
        <v>24</v>
      </c>
      <c r="G871" s="88">
        <f t="shared" ref="G871:P871" si="63">G273</f>
        <v>0</v>
      </c>
      <c r="H871" s="88">
        <f t="shared" si="63"/>
        <v>0</v>
      </c>
      <c r="I871" s="88">
        <f t="shared" si="63"/>
        <v>0</v>
      </c>
      <c r="J871" s="88">
        <f t="shared" si="63"/>
        <v>0</v>
      </c>
      <c r="K871" s="88">
        <f t="shared" si="63"/>
        <v>0</v>
      </c>
      <c r="L871" s="88">
        <f t="shared" si="63"/>
        <v>0</v>
      </c>
      <c r="M871" s="88">
        <f t="shared" si="63"/>
        <v>0</v>
      </c>
      <c r="N871" s="88">
        <f t="shared" si="63"/>
        <v>0</v>
      </c>
      <c r="O871" s="88">
        <f t="shared" si="63"/>
        <v>0</v>
      </c>
      <c r="P871" s="88">
        <f t="shared" si="63"/>
        <v>0</v>
      </c>
      <c r="Q871" s="89"/>
    </row>
    <row r="872" spans="1:17" ht="15.6" customHeight="1" x14ac:dyDescent="0.25">
      <c r="A872" s="139" t="s">
        <v>38</v>
      </c>
      <c r="B872" s="139"/>
      <c r="C872" s="139"/>
      <c r="D872" s="139"/>
      <c r="E872" s="139"/>
      <c r="F872" s="87" t="s">
        <v>28</v>
      </c>
      <c r="G872" s="88">
        <f t="shared" ref="G872:P872" si="64">G317</f>
        <v>0</v>
      </c>
      <c r="H872" s="88">
        <f t="shared" si="64"/>
        <v>0</v>
      </c>
      <c r="I872" s="88">
        <f t="shared" si="64"/>
        <v>0</v>
      </c>
      <c r="J872" s="88">
        <f t="shared" si="64"/>
        <v>1.33</v>
      </c>
      <c r="K872" s="88">
        <f t="shared" si="64"/>
        <v>1.33</v>
      </c>
      <c r="L872" s="88">
        <f t="shared" si="64"/>
        <v>1.33</v>
      </c>
      <c r="M872" s="88">
        <f t="shared" si="64"/>
        <v>1.33</v>
      </c>
      <c r="N872" s="88">
        <f t="shared" si="64"/>
        <v>1.33</v>
      </c>
      <c r="O872" s="88">
        <f t="shared" si="64"/>
        <v>1.33</v>
      </c>
      <c r="P872" s="88">
        <f t="shared" si="64"/>
        <v>1.51</v>
      </c>
      <c r="Q872" s="89"/>
    </row>
    <row r="873" spans="1:17" ht="15.6" customHeight="1" x14ac:dyDescent="0.25">
      <c r="A873" s="139"/>
      <c r="B873" s="139"/>
      <c r="C873" s="139"/>
      <c r="D873" s="139"/>
      <c r="E873" s="139"/>
      <c r="F873" s="87" t="s">
        <v>31</v>
      </c>
      <c r="G873" s="88">
        <f t="shared" ref="G873:P873" si="65">G318</f>
        <v>6.94</v>
      </c>
      <c r="H873" s="88">
        <f t="shared" si="65"/>
        <v>7.5900000000000007</v>
      </c>
      <c r="I873" s="88">
        <f t="shared" si="65"/>
        <v>8.1500000000000021</v>
      </c>
      <c r="J873" s="88">
        <f t="shared" si="65"/>
        <v>10.790000000000003</v>
      </c>
      <c r="K873" s="88">
        <f t="shared" si="65"/>
        <v>21.910000000000004</v>
      </c>
      <c r="L873" s="88">
        <f t="shared" si="65"/>
        <v>26.748999999999995</v>
      </c>
      <c r="M873" s="88">
        <f t="shared" si="65"/>
        <v>29.388999999999992</v>
      </c>
      <c r="N873" s="88">
        <f t="shared" si="65"/>
        <v>31.288999999999994</v>
      </c>
      <c r="O873" s="88">
        <f t="shared" si="65"/>
        <v>45.288999999999987</v>
      </c>
      <c r="P873" s="88">
        <f t="shared" si="65"/>
        <v>61.489999999999988</v>
      </c>
      <c r="Q873" s="89"/>
    </row>
    <row r="874" spans="1:17" ht="15.6" customHeight="1" x14ac:dyDescent="0.25">
      <c r="A874" s="139"/>
      <c r="B874" s="139"/>
      <c r="C874" s="139"/>
      <c r="D874" s="139"/>
      <c r="E874" s="139"/>
      <c r="F874" s="75" t="s">
        <v>32</v>
      </c>
      <c r="G874" s="88">
        <f t="shared" ref="G874:P874" si="66">G319</f>
        <v>0</v>
      </c>
      <c r="H874" s="88">
        <f t="shared" si="66"/>
        <v>0</v>
      </c>
      <c r="I874" s="88">
        <f t="shared" si="66"/>
        <v>0</v>
      </c>
      <c r="J874" s="88">
        <f t="shared" si="66"/>
        <v>0</v>
      </c>
      <c r="K874" s="88">
        <f t="shared" si="66"/>
        <v>0</v>
      </c>
      <c r="L874" s="88">
        <f t="shared" si="66"/>
        <v>0</v>
      </c>
      <c r="M874" s="88">
        <f t="shared" si="66"/>
        <v>0</v>
      </c>
      <c r="N874" s="88">
        <f t="shared" si="66"/>
        <v>0</v>
      </c>
      <c r="O874" s="88">
        <f t="shared" si="66"/>
        <v>0</v>
      </c>
      <c r="P874" s="88">
        <f t="shared" si="66"/>
        <v>0</v>
      </c>
      <c r="Q874" s="89"/>
    </row>
    <row r="875" spans="1:17" ht="15.6" customHeight="1" x14ac:dyDescent="0.25">
      <c r="A875" s="139"/>
      <c r="B875" s="139"/>
      <c r="C875" s="139"/>
      <c r="D875" s="139"/>
      <c r="E875" s="139"/>
      <c r="F875" s="87" t="s">
        <v>23</v>
      </c>
      <c r="G875" s="88">
        <f t="shared" ref="G875:P875" si="67">G320</f>
        <v>6.94</v>
      </c>
      <c r="H875" s="88">
        <f t="shared" si="67"/>
        <v>7.5900000000000007</v>
      </c>
      <c r="I875" s="88">
        <f t="shared" si="67"/>
        <v>8.1500000000000021</v>
      </c>
      <c r="J875" s="88">
        <f t="shared" si="67"/>
        <v>12.120000000000003</v>
      </c>
      <c r="K875" s="88">
        <f t="shared" si="67"/>
        <v>23.240000000000002</v>
      </c>
      <c r="L875" s="88">
        <f t="shared" si="67"/>
        <v>28.078999999999994</v>
      </c>
      <c r="M875" s="88">
        <f t="shared" si="67"/>
        <v>30.718999999999994</v>
      </c>
      <c r="N875" s="88">
        <f t="shared" si="67"/>
        <v>32.618999999999993</v>
      </c>
      <c r="O875" s="88">
        <f t="shared" si="67"/>
        <v>46.618999999999993</v>
      </c>
      <c r="P875" s="88">
        <f t="shared" si="67"/>
        <v>62.999999999999986</v>
      </c>
      <c r="Q875" s="89"/>
    </row>
    <row r="876" spans="1:17" ht="15.6" customHeight="1" x14ac:dyDescent="0.25">
      <c r="A876" s="139"/>
      <c r="B876" s="139"/>
      <c r="C876" s="139"/>
      <c r="D876" s="139"/>
      <c r="E876" s="139"/>
      <c r="F876" s="87" t="s">
        <v>24</v>
      </c>
      <c r="G876" s="88">
        <f t="shared" ref="G876:P876" si="68">G321</f>
        <v>0</v>
      </c>
      <c r="H876" s="88">
        <f t="shared" si="68"/>
        <v>0</v>
      </c>
      <c r="I876" s="88">
        <f t="shared" si="68"/>
        <v>0</v>
      </c>
      <c r="J876" s="88">
        <f t="shared" si="68"/>
        <v>0</v>
      </c>
      <c r="K876" s="88">
        <f t="shared" si="68"/>
        <v>0</v>
      </c>
      <c r="L876" s="88">
        <f t="shared" si="68"/>
        <v>0</v>
      </c>
      <c r="M876" s="88">
        <f t="shared" si="68"/>
        <v>0</v>
      </c>
      <c r="N876" s="88">
        <f t="shared" si="68"/>
        <v>0</v>
      </c>
      <c r="O876" s="88">
        <f t="shared" si="68"/>
        <v>0</v>
      </c>
      <c r="P876" s="88">
        <f t="shared" si="68"/>
        <v>0</v>
      </c>
      <c r="Q876" s="89"/>
    </row>
    <row r="877" spans="1:17" ht="15.6" customHeight="1" x14ac:dyDescent="0.25">
      <c r="A877" s="139" t="s">
        <v>39</v>
      </c>
      <c r="B877" s="139"/>
      <c r="C877" s="139"/>
      <c r="D877" s="139"/>
      <c r="E877" s="139"/>
      <c r="F877" s="87" t="s">
        <v>28</v>
      </c>
      <c r="G877" s="88">
        <f t="shared" ref="G877:P877" si="69">G332</f>
        <v>0</v>
      </c>
      <c r="H877" s="88">
        <f t="shared" si="69"/>
        <v>0</v>
      </c>
      <c r="I877" s="88">
        <f t="shared" si="69"/>
        <v>0</v>
      </c>
      <c r="J877" s="88">
        <f t="shared" si="69"/>
        <v>1.33</v>
      </c>
      <c r="K877" s="88">
        <f t="shared" si="69"/>
        <v>1.33</v>
      </c>
      <c r="L877" s="88">
        <f t="shared" si="69"/>
        <v>1.33</v>
      </c>
      <c r="M877" s="88">
        <f t="shared" si="69"/>
        <v>1.33</v>
      </c>
      <c r="N877" s="88">
        <f t="shared" si="69"/>
        <v>1.33</v>
      </c>
      <c r="O877" s="88">
        <f t="shared" si="69"/>
        <v>1.33</v>
      </c>
      <c r="P877" s="88">
        <f t="shared" si="69"/>
        <v>1.51</v>
      </c>
      <c r="Q877" s="89"/>
    </row>
    <row r="878" spans="1:17" ht="15.6" customHeight="1" x14ac:dyDescent="0.25">
      <c r="A878" s="139"/>
      <c r="B878" s="139"/>
      <c r="C878" s="139"/>
      <c r="D878" s="139"/>
      <c r="E878" s="139"/>
      <c r="F878" s="87" t="s">
        <v>31</v>
      </c>
      <c r="G878" s="88">
        <f t="shared" ref="G878:P878" si="70">G333</f>
        <v>4.2</v>
      </c>
      <c r="H878" s="88">
        <f t="shared" si="70"/>
        <v>4.2</v>
      </c>
      <c r="I878" s="88">
        <f t="shared" si="70"/>
        <v>4.2</v>
      </c>
      <c r="J878" s="88">
        <f t="shared" si="70"/>
        <v>4.5</v>
      </c>
      <c r="K878" s="88">
        <f t="shared" si="70"/>
        <v>4.5</v>
      </c>
      <c r="L878" s="88">
        <f t="shared" si="70"/>
        <v>8.5</v>
      </c>
      <c r="M878" s="88">
        <f t="shared" si="70"/>
        <v>8.5</v>
      </c>
      <c r="N878" s="88">
        <f t="shared" si="70"/>
        <v>8.5</v>
      </c>
      <c r="O878" s="88">
        <f t="shared" si="70"/>
        <v>8.5</v>
      </c>
      <c r="P878" s="88">
        <f t="shared" si="70"/>
        <v>18.61</v>
      </c>
      <c r="Q878" s="89"/>
    </row>
    <row r="879" spans="1:17" ht="15.6" customHeight="1" x14ac:dyDescent="0.25">
      <c r="A879" s="139"/>
      <c r="B879" s="139"/>
      <c r="C879" s="139"/>
      <c r="D879" s="139"/>
      <c r="E879" s="139"/>
      <c r="F879" s="75" t="s">
        <v>32</v>
      </c>
      <c r="G879" s="88">
        <f t="shared" ref="G879:P879" si="71">G334</f>
        <v>0</v>
      </c>
      <c r="H879" s="88">
        <f t="shared" si="71"/>
        <v>0</v>
      </c>
      <c r="I879" s="88">
        <f t="shared" si="71"/>
        <v>0</v>
      </c>
      <c r="J879" s="88">
        <f t="shared" si="71"/>
        <v>0</v>
      </c>
      <c r="K879" s="88">
        <f t="shared" si="71"/>
        <v>0</v>
      </c>
      <c r="L879" s="88">
        <f t="shared" si="71"/>
        <v>0</v>
      </c>
      <c r="M879" s="88">
        <f t="shared" si="71"/>
        <v>0</v>
      </c>
      <c r="N879" s="88">
        <f t="shared" si="71"/>
        <v>0</v>
      </c>
      <c r="O879" s="88">
        <f t="shared" si="71"/>
        <v>0</v>
      </c>
      <c r="P879" s="88">
        <f t="shared" si="71"/>
        <v>0</v>
      </c>
      <c r="Q879" s="89"/>
    </row>
    <row r="880" spans="1:17" ht="15.6" customHeight="1" x14ac:dyDescent="0.25">
      <c r="A880" s="139"/>
      <c r="B880" s="139"/>
      <c r="C880" s="139"/>
      <c r="D880" s="139"/>
      <c r="E880" s="139"/>
      <c r="F880" s="87" t="s">
        <v>23</v>
      </c>
      <c r="G880" s="88">
        <f t="shared" ref="G880:P880" si="72">G335</f>
        <v>4.2</v>
      </c>
      <c r="H880" s="88">
        <f t="shared" si="72"/>
        <v>4.2</v>
      </c>
      <c r="I880" s="88">
        <f t="shared" si="72"/>
        <v>4.2</v>
      </c>
      <c r="J880" s="88">
        <f t="shared" si="72"/>
        <v>5.83</v>
      </c>
      <c r="K880" s="88">
        <f t="shared" si="72"/>
        <v>5.83</v>
      </c>
      <c r="L880" s="88">
        <f t="shared" si="72"/>
        <v>9.83</v>
      </c>
      <c r="M880" s="88">
        <f t="shared" si="72"/>
        <v>9.83</v>
      </c>
      <c r="N880" s="88">
        <f t="shared" si="72"/>
        <v>9.83</v>
      </c>
      <c r="O880" s="88">
        <f t="shared" si="72"/>
        <v>9.83</v>
      </c>
      <c r="P880" s="88">
        <f t="shared" si="72"/>
        <v>20.12</v>
      </c>
      <c r="Q880" s="89"/>
    </row>
    <row r="881" spans="1:17" ht="15.6" customHeight="1" x14ac:dyDescent="0.25">
      <c r="A881" s="139"/>
      <c r="B881" s="139"/>
      <c r="C881" s="139"/>
      <c r="D881" s="139"/>
      <c r="E881" s="139"/>
      <c r="F881" s="87" t="s">
        <v>24</v>
      </c>
      <c r="G881" s="88">
        <f t="shared" ref="G881:P881" si="73">G336</f>
        <v>0</v>
      </c>
      <c r="H881" s="88">
        <f t="shared" si="73"/>
        <v>0</v>
      </c>
      <c r="I881" s="88">
        <f t="shared" si="73"/>
        <v>0</v>
      </c>
      <c r="J881" s="88">
        <f t="shared" si="73"/>
        <v>0</v>
      </c>
      <c r="K881" s="88">
        <f t="shared" si="73"/>
        <v>0</v>
      </c>
      <c r="L881" s="88">
        <f t="shared" si="73"/>
        <v>0</v>
      </c>
      <c r="M881" s="88">
        <f t="shared" si="73"/>
        <v>0</v>
      </c>
      <c r="N881" s="88">
        <f t="shared" si="73"/>
        <v>0</v>
      </c>
      <c r="O881" s="88">
        <f t="shared" si="73"/>
        <v>0</v>
      </c>
      <c r="P881" s="88">
        <f t="shared" si="73"/>
        <v>0</v>
      </c>
      <c r="Q881" s="89"/>
    </row>
    <row r="882" spans="1:17" ht="15.6" customHeight="1" x14ac:dyDescent="0.25">
      <c r="A882" s="139" t="s">
        <v>40</v>
      </c>
      <c r="B882" s="139"/>
      <c r="C882" s="139"/>
      <c r="D882" s="139"/>
      <c r="E882" s="139"/>
      <c r="F882" s="87" t="s">
        <v>28</v>
      </c>
      <c r="G882" s="88">
        <f t="shared" ref="G882:P882" si="74">G365</f>
        <v>2.76</v>
      </c>
      <c r="H882" s="88">
        <f t="shared" si="74"/>
        <v>2.76</v>
      </c>
      <c r="I882" s="88">
        <f t="shared" si="74"/>
        <v>2.76</v>
      </c>
      <c r="J882" s="88">
        <f t="shared" si="74"/>
        <v>3.0599999999999996</v>
      </c>
      <c r="K882" s="88">
        <f t="shared" si="74"/>
        <v>3.7199999999999998</v>
      </c>
      <c r="L882" s="88">
        <f t="shared" si="74"/>
        <v>11.720000000000002</v>
      </c>
      <c r="M882" s="88">
        <f t="shared" si="74"/>
        <v>11.720000000000002</v>
      </c>
      <c r="N882" s="88">
        <f t="shared" si="74"/>
        <v>11.720000000000002</v>
      </c>
      <c r="O882" s="88">
        <f t="shared" si="74"/>
        <v>11.870000000000003</v>
      </c>
      <c r="P882" s="88">
        <f t="shared" si="74"/>
        <v>17.046000000000003</v>
      </c>
      <c r="Q882" s="89"/>
    </row>
    <row r="883" spans="1:17" ht="15.6" customHeight="1" x14ac:dyDescent="0.25">
      <c r="A883" s="139"/>
      <c r="B883" s="139"/>
      <c r="C883" s="139"/>
      <c r="D883" s="139"/>
      <c r="E883" s="139"/>
      <c r="F883" s="87" t="s">
        <v>31</v>
      </c>
      <c r="G883" s="88">
        <f t="shared" ref="G883:P883" si="75">G366</f>
        <v>0.06</v>
      </c>
      <c r="H883" s="88">
        <f t="shared" si="75"/>
        <v>0.26</v>
      </c>
      <c r="I883" s="88">
        <f t="shared" si="75"/>
        <v>3.4600000000000004</v>
      </c>
      <c r="J883" s="88">
        <f t="shared" si="75"/>
        <v>3.4600000000000004</v>
      </c>
      <c r="K883" s="88">
        <f t="shared" si="75"/>
        <v>4</v>
      </c>
      <c r="L883" s="88">
        <f t="shared" si="75"/>
        <v>4</v>
      </c>
      <c r="M883" s="88">
        <f t="shared" si="75"/>
        <v>4</v>
      </c>
      <c r="N883" s="88">
        <f t="shared" si="75"/>
        <v>4</v>
      </c>
      <c r="O883" s="88">
        <f t="shared" si="75"/>
        <v>4.4500000000000011</v>
      </c>
      <c r="P883" s="88">
        <f t="shared" si="75"/>
        <v>6.0499999999999989</v>
      </c>
      <c r="Q883" s="89"/>
    </row>
    <row r="884" spans="1:17" ht="15.6" customHeight="1" x14ac:dyDescent="0.25">
      <c r="A884" s="139"/>
      <c r="B884" s="139"/>
      <c r="C884" s="139"/>
      <c r="D884" s="139"/>
      <c r="E884" s="139"/>
      <c r="F884" s="75" t="s">
        <v>32</v>
      </c>
      <c r="G884" s="88">
        <f t="shared" ref="G884:P884" si="76">G367</f>
        <v>0</v>
      </c>
      <c r="H884" s="88">
        <f t="shared" si="76"/>
        <v>0</v>
      </c>
      <c r="I884" s="88">
        <f t="shared" si="76"/>
        <v>0</v>
      </c>
      <c r="J884" s="88">
        <f t="shared" si="76"/>
        <v>0</v>
      </c>
      <c r="K884" s="88">
        <f t="shared" si="76"/>
        <v>0</v>
      </c>
      <c r="L884" s="88">
        <f t="shared" si="76"/>
        <v>0</v>
      </c>
      <c r="M884" s="88">
        <f t="shared" si="76"/>
        <v>0</v>
      </c>
      <c r="N884" s="88">
        <f t="shared" si="76"/>
        <v>0</v>
      </c>
      <c r="O884" s="88">
        <f t="shared" si="76"/>
        <v>0</v>
      </c>
      <c r="P884" s="88">
        <f t="shared" si="76"/>
        <v>0</v>
      </c>
      <c r="Q884" s="89"/>
    </row>
    <row r="885" spans="1:17" ht="15.6" customHeight="1" x14ac:dyDescent="0.25">
      <c r="A885" s="139"/>
      <c r="B885" s="139"/>
      <c r="C885" s="139"/>
      <c r="D885" s="139"/>
      <c r="E885" s="139"/>
      <c r="F885" s="87" t="s">
        <v>23</v>
      </c>
      <c r="G885" s="88">
        <f t="shared" ref="G885:P885" si="77">G368</f>
        <v>2.82</v>
      </c>
      <c r="H885" s="88">
        <f t="shared" si="77"/>
        <v>3.02</v>
      </c>
      <c r="I885" s="88">
        <f t="shared" si="77"/>
        <v>6.2200000000000006</v>
      </c>
      <c r="J885" s="88">
        <f t="shared" si="77"/>
        <v>6.5200000000000005</v>
      </c>
      <c r="K885" s="88">
        <f t="shared" si="77"/>
        <v>7.7200000000000006</v>
      </c>
      <c r="L885" s="88">
        <f t="shared" si="77"/>
        <v>15.720000000000002</v>
      </c>
      <c r="M885" s="88">
        <f t="shared" si="77"/>
        <v>15.720000000000002</v>
      </c>
      <c r="N885" s="88">
        <f t="shared" si="77"/>
        <v>15.720000000000002</v>
      </c>
      <c r="O885" s="88">
        <f t="shared" si="77"/>
        <v>16.32</v>
      </c>
      <c r="P885" s="88">
        <f t="shared" si="77"/>
        <v>23.096</v>
      </c>
      <c r="Q885" s="89"/>
    </row>
    <row r="886" spans="1:17" ht="15.6" customHeight="1" x14ac:dyDescent="0.25">
      <c r="A886" s="139"/>
      <c r="B886" s="139"/>
      <c r="C886" s="139"/>
      <c r="D886" s="139"/>
      <c r="E886" s="139"/>
      <c r="F886" s="87" t="s">
        <v>24</v>
      </c>
      <c r="G886" s="88">
        <f t="shared" ref="G886:P886" si="78">G369</f>
        <v>0</v>
      </c>
      <c r="H886" s="88">
        <f t="shared" si="78"/>
        <v>0</v>
      </c>
      <c r="I886" s="88">
        <f t="shared" si="78"/>
        <v>0</v>
      </c>
      <c r="J886" s="88">
        <f t="shared" si="78"/>
        <v>0</v>
      </c>
      <c r="K886" s="88">
        <f t="shared" si="78"/>
        <v>0</v>
      </c>
      <c r="L886" s="88">
        <f t="shared" si="78"/>
        <v>0</v>
      </c>
      <c r="M886" s="88">
        <f t="shared" si="78"/>
        <v>0</v>
      </c>
      <c r="N886" s="88">
        <f t="shared" si="78"/>
        <v>0</v>
      </c>
      <c r="O886" s="88">
        <f t="shared" si="78"/>
        <v>0</v>
      </c>
      <c r="P886" s="88">
        <f t="shared" si="78"/>
        <v>0</v>
      </c>
      <c r="Q886" s="89"/>
    </row>
    <row r="887" spans="1:17" ht="15.6" customHeight="1" x14ac:dyDescent="0.25">
      <c r="A887" s="139" t="s">
        <v>41</v>
      </c>
      <c r="B887" s="139"/>
      <c r="C887" s="139"/>
      <c r="D887" s="139"/>
      <c r="E887" s="139"/>
      <c r="F887" s="87" t="s">
        <v>28</v>
      </c>
      <c r="G887" s="88">
        <f t="shared" ref="G887:P887" si="79">G375</f>
        <v>0</v>
      </c>
      <c r="H887" s="88">
        <f t="shared" si="79"/>
        <v>0</v>
      </c>
      <c r="I887" s="88">
        <f t="shared" si="79"/>
        <v>0</v>
      </c>
      <c r="J887" s="88">
        <f t="shared" si="79"/>
        <v>0</v>
      </c>
      <c r="K887" s="88">
        <f t="shared" si="79"/>
        <v>1.2000000000000002</v>
      </c>
      <c r="L887" s="88">
        <f t="shared" si="79"/>
        <v>1.2000000000000002</v>
      </c>
      <c r="M887" s="88">
        <f t="shared" si="79"/>
        <v>1.2000000000000002</v>
      </c>
      <c r="N887" s="88">
        <f t="shared" si="79"/>
        <v>1.2000000000000002</v>
      </c>
      <c r="O887" s="88">
        <f t="shared" si="79"/>
        <v>1.2000000000000002</v>
      </c>
      <c r="P887" s="88">
        <f t="shared" si="79"/>
        <v>5</v>
      </c>
      <c r="Q887" s="89"/>
    </row>
    <row r="888" spans="1:17" ht="15.6" customHeight="1" x14ac:dyDescent="0.25">
      <c r="A888" s="139"/>
      <c r="B888" s="139"/>
      <c r="C888" s="139"/>
      <c r="D888" s="139"/>
      <c r="E888" s="139"/>
      <c r="F888" s="87" t="s">
        <v>31</v>
      </c>
      <c r="G888" s="88">
        <f t="shared" ref="G888:P888" si="80">G376</f>
        <v>0</v>
      </c>
      <c r="H888" s="88">
        <f t="shared" si="80"/>
        <v>0</v>
      </c>
      <c r="I888" s="88">
        <f t="shared" si="80"/>
        <v>0</v>
      </c>
      <c r="J888" s="88">
        <f t="shared" si="80"/>
        <v>0</v>
      </c>
      <c r="K888" s="88">
        <f t="shared" si="80"/>
        <v>0</v>
      </c>
      <c r="L888" s="88">
        <f t="shared" si="80"/>
        <v>0</v>
      </c>
      <c r="M888" s="88">
        <f t="shared" si="80"/>
        <v>0</v>
      </c>
      <c r="N888" s="88">
        <f t="shared" si="80"/>
        <v>0</v>
      </c>
      <c r="O888" s="88">
        <f t="shared" si="80"/>
        <v>0</v>
      </c>
      <c r="P888" s="88">
        <f t="shared" si="80"/>
        <v>0</v>
      </c>
      <c r="Q888" s="89"/>
    </row>
    <row r="889" spans="1:17" ht="15.6" customHeight="1" x14ac:dyDescent="0.25">
      <c r="A889" s="139"/>
      <c r="B889" s="139"/>
      <c r="C889" s="139"/>
      <c r="D889" s="139"/>
      <c r="E889" s="139"/>
      <c r="F889" s="75" t="s">
        <v>32</v>
      </c>
      <c r="G889" s="88">
        <f t="shared" ref="G889:P889" si="81">G377</f>
        <v>0</v>
      </c>
      <c r="H889" s="88">
        <f t="shared" si="81"/>
        <v>0</v>
      </c>
      <c r="I889" s="88">
        <f t="shared" si="81"/>
        <v>0</v>
      </c>
      <c r="J889" s="88">
        <f t="shared" si="81"/>
        <v>0</v>
      </c>
      <c r="K889" s="88">
        <f t="shared" si="81"/>
        <v>0</v>
      </c>
      <c r="L889" s="88">
        <f t="shared" si="81"/>
        <v>0</v>
      </c>
      <c r="M889" s="88">
        <f t="shared" si="81"/>
        <v>0</v>
      </c>
      <c r="N889" s="88">
        <f t="shared" si="81"/>
        <v>0</v>
      </c>
      <c r="O889" s="88">
        <f t="shared" si="81"/>
        <v>0</v>
      </c>
      <c r="P889" s="88">
        <f t="shared" si="81"/>
        <v>0</v>
      </c>
      <c r="Q889" s="89"/>
    </row>
    <row r="890" spans="1:17" ht="15.6" customHeight="1" x14ac:dyDescent="0.25">
      <c r="A890" s="139"/>
      <c r="B890" s="139"/>
      <c r="C890" s="139"/>
      <c r="D890" s="139"/>
      <c r="E890" s="139"/>
      <c r="F890" s="87" t="s">
        <v>23</v>
      </c>
      <c r="G890" s="88">
        <f t="shared" ref="G890:P890" si="82">G378</f>
        <v>0</v>
      </c>
      <c r="H890" s="88">
        <f t="shared" si="82"/>
        <v>0</v>
      </c>
      <c r="I890" s="88">
        <f t="shared" si="82"/>
        <v>0</v>
      </c>
      <c r="J890" s="88">
        <f t="shared" si="82"/>
        <v>0</v>
      </c>
      <c r="K890" s="88">
        <f t="shared" si="82"/>
        <v>1.2000000000000002</v>
      </c>
      <c r="L890" s="88">
        <f t="shared" si="82"/>
        <v>1.2000000000000002</v>
      </c>
      <c r="M890" s="88">
        <f t="shared" si="82"/>
        <v>1.2000000000000002</v>
      </c>
      <c r="N890" s="88">
        <f t="shared" si="82"/>
        <v>1.2000000000000002</v>
      </c>
      <c r="O890" s="88">
        <f t="shared" si="82"/>
        <v>1.2000000000000002</v>
      </c>
      <c r="P890" s="88">
        <f t="shared" si="82"/>
        <v>5</v>
      </c>
      <c r="Q890" s="89"/>
    </row>
    <row r="891" spans="1:17" ht="15.6" customHeight="1" x14ac:dyDescent="0.25">
      <c r="A891" s="139"/>
      <c r="B891" s="139"/>
      <c r="C891" s="139"/>
      <c r="D891" s="139"/>
      <c r="E891" s="139"/>
      <c r="F891" s="87" t="s">
        <v>24</v>
      </c>
      <c r="G891" s="88">
        <f t="shared" ref="G891:P891" si="83">G379</f>
        <v>0</v>
      </c>
      <c r="H891" s="88">
        <f t="shared" si="83"/>
        <v>0</v>
      </c>
      <c r="I891" s="88">
        <f t="shared" si="83"/>
        <v>0</v>
      </c>
      <c r="J891" s="88">
        <f t="shared" si="83"/>
        <v>0</v>
      </c>
      <c r="K891" s="88">
        <f t="shared" si="83"/>
        <v>0</v>
      </c>
      <c r="L891" s="88">
        <f t="shared" si="83"/>
        <v>0</v>
      </c>
      <c r="M891" s="88">
        <f t="shared" si="83"/>
        <v>0</v>
      </c>
      <c r="N891" s="88">
        <f t="shared" si="83"/>
        <v>0</v>
      </c>
      <c r="O891" s="88">
        <f t="shared" si="83"/>
        <v>0</v>
      </c>
      <c r="P891" s="88">
        <f t="shared" si="83"/>
        <v>0</v>
      </c>
      <c r="Q891" s="89"/>
    </row>
    <row r="892" spans="1:17" ht="15.6" customHeight="1" x14ac:dyDescent="0.25">
      <c r="A892" s="139" t="s">
        <v>42</v>
      </c>
      <c r="B892" s="139"/>
      <c r="C892" s="139"/>
      <c r="D892" s="139"/>
      <c r="E892" s="139"/>
      <c r="F892" s="87" t="s">
        <v>28</v>
      </c>
      <c r="G892" s="88">
        <f t="shared" ref="G892:P892" si="84">G395</f>
        <v>3.01</v>
      </c>
      <c r="H892" s="88">
        <f t="shared" si="84"/>
        <v>5.18</v>
      </c>
      <c r="I892" s="88">
        <f t="shared" si="84"/>
        <v>5.18</v>
      </c>
      <c r="J892" s="88">
        <f t="shared" si="84"/>
        <v>5.18</v>
      </c>
      <c r="K892" s="88">
        <f t="shared" si="84"/>
        <v>5.18</v>
      </c>
      <c r="L892" s="88">
        <f t="shared" si="84"/>
        <v>7.6899999999999995</v>
      </c>
      <c r="M892" s="88">
        <f t="shared" si="84"/>
        <v>7.6899999999999995</v>
      </c>
      <c r="N892" s="88">
        <f t="shared" si="84"/>
        <v>13.025</v>
      </c>
      <c r="O892" s="88">
        <f t="shared" si="84"/>
        <v>18.704999999999998</v>
      </c>
      <c r="P892" s="88">
        <f t="shared" si="84"/>
        <v>21.464999999999996</v>
      </c>
      <c r="Q892" s="89"/>
    </row>
    <row r="893" spans="1:17" ht="15.6" customHeight="1" x14ac:dyDescent="0.25">
      <c r="A893" s="139"/>
      <c r="B893" s="139"/>
      <c r="C893" s="139"/>
      <c r="D893" s="139"/>
      <c r="E893" s="139"/>
      <c r="F893" s="87" t="s">
        <v>31</v>
      </c>
      <c r="G893" s="88">
        <f t="shared" ref="G893:P893" si="85">G396</f>
        <v>0</v>
      </c>
      <c r="H893" s="88">
        <f t="shared" si="85"/>
        <v>2.31</v>
      </c>
      <c r="I893" s="88">
        <f t="shared" si="85"/>
        <v>5.32</v>
      </c>
      <c r="J893" s="88">
        <f t="shared" si="85"/>
        <v>5.32</v>
      </c>
      <c r="K893" s="88">
        <f t="shared" si="85"/>
        <v>5.32</v>
      </c>
      <c r="L893" s="88">
        <f t="shared" si="85"/>
        <v>7.49</v>
      </c>
      <c r="M893" s="88">
        <f t="shared" si="85"/>
        <v>7.49</v>
      </c>
      <c r="N893" s="88">
        <f t="shared" si="85"/>
        <v>7.49</v>
      </c>
      <c r="O893" s="88">
        <f t="shared" si="85"/>
        <v>9.75</v>
      </c>
      <c r="P893" s="88">
        <f t="shared" si="85"/>
        <v>14.6</v>
      </c>
      <c r="Q893" s="89"/>
    </row>
    <row r="894" spans="1:17" ht="15.6" customHeight="1" x14ac:dyDescent="0.25">
      <c r="A894" s="139"/>
      <c r="B894" s="139"/>
      <c r="C894" s="139"/>
      <c r="D894" s="139"/>
      <c r="E894" s="139"/>
      <c r="F894" s="75" t="s">
        <v>32</v>
      </c>
      <c r="G894" s="88">
        <f t="shared" ref="G894:P894" si="86">G397</f>
        <v>0</v>
      </c>
      <c r="H894" s="88">
        <f t="shared" si="86"/>
        <v>0</v>
      </c>
      <c r="I894" s="88">
        <f t="shared" si="86"/>
        <v>0</v>
      </c>
      <c r="J894" s="88">
        <f t="shared" si="86"/>
        <v>0</v>
      </c>
      <c r="K894" s="88">
        <f t="shared" si="86"/>
        <v>0</v>
      </c>
      <c r="L894" s="88">
        <f t="shared" si="86"/>
        <v>0</v>
      </c>
      <c r="M894" s="88">
        <f t="shared" si="86"/>
        <v>0</v>
      </c>
      <c r="N894" s="88">
        <f t="shared" si="86"/>
        <v>0</v>
      </c>
      <c r="O894" s="88">
        <f t="shared" si="86"/>
        <v>0</v>
      </c>
      <c r="P894" s="88">
        <f t="shared" si="86"/>
        <v>0</v>
      </c>
      <c r="Q894" s="89"/>
    </row>
    <row r="895" spans="1:17" ht="15.6" customHeight="1" x14ac:dyDescent="0.25">
      <c r="A895" s="139"/>
      <c r="B895" s="139"/>
      <c r="C895" s="139"/>
      <c r="D895" s="139"/>
      <c r="E895" s="139"/>
      <c r="F895" s="87" t="s">
        <v>23</v>
      </c>
      <c r="G895" s="88">
        <f t="shared" ref="G895:P895" si="87">G398</f>
        <v>3.01</v>
      </c>
      <c r="H895" s="88">
        <f t="shared" si="87"/>
        <v>7.49</v>
      </c>
      <c r="I895" s="88">
        <f t="shared" si="87"/>
        <v>10.5</v>
      </c>
      <c r="J895" s="88">
        <f t="shared" si="87"/>
        <v>10.5</v>
      </c>
      <c r="K895" s="88">
        <f t="shared" si="87"/>
        <v>10.5</v>
      </c>
      <c r="L895" s="88">
        <f t="shared" si="87"/>
        <v>15.18</v>
      </c>
      <c r="M895" s="88">
        <f t="shared" si="87"/>
        <v>15.18</v>
      </c>
      <c r="N895" s="88">
        <f t="shared" si="87"/>
        <v>20.515000000000001</v>
      </c>
      <c r="O895" s="88">
        <f t="shared" si="87"/>
        <v>28.454999999999991</v>
      </c>
      <c r="P895" s="88">
        <f t="shared" si="87"/>
        <v>36.064999999999991</v>
      </c>
      <c r="Q895" s="89"/>
    </row>
    <row r="896" spans="1:17" ht="15.6" customHeight="1" x14ac:dyDescent="0.25">
      <c r="A896" s="139"/>
      <c r="B896" s="139"/>
      <c r="C896" s="139"/>
      <c r="D896" s="139"/>
      <c r="E896" s="139"/>
      <c r="F896" s="87" t="s">
        <v>24</v>
      </c>
      <c r="G896" s="88">
        <f t="shared" ref="G896:P896" si="88">G399</f>
        <v>0</v>
      </c>
      <c r="H896" s="88">
        <f t="shared" si="88"/>
        <v>0</v>
      </c>
      <c r="I896" s="88">
        <f t="shared" si="88"/>
        <v>0</v>
      </c>
      <c r="J896" s="88">
        <f t="shared" si="88"/>
        <v>0</v>
      </c>
      <c r="K896" s="88">
        <f t="shared" si="88"/>
        <v>0</v>
      </c>
      <c r="L896" s="88">
        <f t="shared" si="88"/>
        <v>0</v>
      </c>
      <c r="M896" s="88">
        <f t="shared" si="88"/>
        <v>0</v>
      </c>
      <c r="N896" s="88">
        <f t="shared" si="88"/>
        <v>0</v>
      </c>
      <c r="O896" s="88">
        <f t="shared" si="88"/>
        <v>0</v>
      </c>
      <c r="P896" s="88">
        <f t="shared" si="88"/>
        <v>0</v>
      </c>
      <c r="Q896" s="89"/>
    </row>
    <row r="897" spans="1:18" ht="15.6" customHeight="1" x14ac:dyDescent="0.25">
      <c r="A897" s="139" t="s">
        <v>43</v>
      </c>
      <c r="B897" s="139"/>
      <c r="C897" s="139"/>
      <c r="D897" s="139"/>
      <c r="E897" s="139"/>
      <c r="F897" s="87" t="s">
        <v>28</v>
      </c>
      <c r="G897" s="88">
        <f t="shared" ref="G897:P897" si="89">G584</f>
        <v>23.4101</v>
      </c>
      <c r="H897" s="88">
        <f t="shared" si="89"/>
        <v>27.763099999999998</v>
      </c>
      <c r="I897" s="88">
        <f t="shared" si="89"/>
        <v>41.109099999999998</v>
      </c>
      <c r="J897" s="88">
        <f t="shared" si="89"/>
        <v>45.711099999999995</v>
      </c>
      <c r="K897" s="88">
        <f t="shared" si="89"/>
        <v>48.589100000000002</v>
      </c>
      <c r="L897" s="88">
        <f t="shared" si="89"/>
        <v>49.109099999999998</v>
      </c>
      <c r="M897" s="88">
        <f t="shared" si="89"/>
        <v>50.409099999999995</v>
      </c>
      <c r="N897" s="88">
        <f t="shared" si="89"/>
        <v>58.259100000000004</v>
      </c>
      <c r="O897" s="88">
        <f t="shared" si="89"/>
        <v>60.829100000000004</v>
      </c>
      <c r="P897" s="88">
        <f t="shared" si="89"/>
        <v>68.019100000000009</v>
      </c>
      <c r="Q897" s="89"/>
    </row>
    <row r="898" spans="1:18" ht="15.6" customHeight="1" x14ac:dyDescent="0.25">
      <c r="A898" s="139"/>
      <c r="B898" s="139"/>
      <c r="C898" s="139"/>
      <c r="D898" s="139"/>
      <c r="E898" s="139"/>
      <c r="F898" s="87" t="s">
        <v>31</v>
      </c>
      <c r="G898" s="88">
        <f t="shared" ref="G898:P898" si="90">G585</f>
        <v>12.330575215999996</v>
      </c>
      <c r="H898" s="88">
        <f t="shared" si="90"/>
        <v>15.880613880999995</v>
      </c>
      <c r="I898" s="88">
        <f t="shared" si="90"/>
        <v>24.985580605999996</v>
      </c>
      <c r="J898" s="88">
        <f t="shared" si="90"/>
        <v>39.20911785000002</v>
      </c>
      <c r="K898" s="88">
        <f t="shared" si="90"/>
        <v>51.262117850000017</v>
      </c>
      <c r="L898" s="88">
        <f t="shared" si="90"/>
        <v>60.685975690000021</v>
      </c>
      <c r="M898" s="88">
        <f t="shared" si="90"/>
        <v>63.538975690000015</v>
      </c>
      <c r="N898" s="88">
        <f t="shared" si="90"/>
        <v>72.50212225300001</v>
      </c>
      <c r="O898" s="88">
        <f t="shared" si="90"/>
        <v>77.821343814000031</v>
      </c>
      <c r="P898" s="88">
        <f t="shared" si="90"/>
        <v>80.04134381400003</v>
      </c>
      <c r="Q898" s="89"/>
    </row>
    <row r="899" spans="1:18" ht="15.6" customHeight="1" x14ac:dyDescent="0.25">
      <c r="A899" s="139"/>
      <c r="B899" s="139"/>
      <c r="C899" s="139"/>
      <c r="D899" s="139"/>
      <c r="E899" s="139"/>
      <c r="F899" s="75" t="s">
        <v>32</v>
      </c>
      <c r="G899" s="88">
        <f t="shared" ref="G899:P899" si="91">G586</f>
        <v>0</v>
      </c>
      <c r="H899" s="88">
        <f t="shared" si="91"/>
        <v>0</v>
      </c>
      <c r="I899" s="88">
        <f t="shared" si="91"/>
        <v>0</v>
      </c>
      <c r="J899" s="88">
        <f t="shared" si="91"/>
        <v>0</v>
      </c>
      <c r="K899" s="88">
        <f t="shared" si="91"/>
        <v>0</v>
      </c>
      <c r="L899" s="88">
        <f t="shared" si="91"/>
        <v>0</v>
      </c>
      <c r="M899" s="88">
        <f t="shared" si="91"/>
        <v>0</v>
      </c>
      <c r="N899" s="88">
        <f t="shared" si="91"/>
        <v>0</v>
      </c>
      <c r="O899" s="88">
        <f t="shared" si="91"/>
        <v>0</v>
      </c>
      <c r="P899" s="88">
        <f t="shared" si="91"/>
        <v>0</v>
      </c>
      <c r="Q899" s="89"/>
    </row>
    <row r="900" spans="1:18" ht="15.6" customHeight="1" x14ac:dyDescent="0.25">
      <c r="A900" s="139"/>
      <c r="B900" s="139"/>
      <c r="C900" s="139"/>
      <c r="D900" s="139"/>
      <c r="E900" s="139"/>
      <c r="F900" s="87" t="s">
        <v>23</v>
      </c>
      <c r="G900" s="88">
        <f t="shared" ref="G900:P900" si="92">G587</f>
        <v>35.740675215999993</v>
      </c>
      <c r="H900" s="88">
        <f t="shared" si="92"/>
        <v>43.643713881000011</v>
      </c>
      <c r="I900" s="88">
        <f t="shared" si="92"/>
        <v>66.094680606000026</v>
      </c>
      <c r="J900" s="88">
        <f t="shared" si="92"/>
        <v>84.920217850000014</v>
      </c>
      <c r="K900" s="88">
        <f t="shared" si="92"/>
        <v>99.851217850000026</v>
      </c>
      <c r="L900" s="88">
        <f t="shared" si="92"/>
        <v>109.79507568999999</v>
      </c>
      <c r="M900" s="88">
        <f t="shared" si="92"/>
        <v>113.94807568999998</v>
      </c>
      <c r="N900" s="88">
        <f t="shared" si="92"/>
        <v>130.761222253</v>
      </c>
      <c r="O900" s="88">
        <f t="shared" si="92"/>
        <v>138.65044381399994</v>
      </c>
      <c r="P900" s="88">
        <f t="shared" si="92"/>
        <v>148.06044381400002</v>
      </c>
      <c r="Q900" s="89"/>
    </row>
    <row r="901" spans="1:18" ht="15.6" customHeight="1" x14ac:dyDescent="0.25">
      <c r="A901" s="139"/>
      <c r="B901" s="139"/>
      <c r="C901" s="139"/>
      <c r="D901" s="139"/>
      <c r="E901" s="139"/>
      <c r="F901" s="87" t="s">
        <v>24</v>
      </c>
      <c r="G901" s="88">
        <f t="shared" ref="G901:P901" si="93">G588</f>
        <v>21.440100000000001</v>
      </c>
      <c r="H901" s="88">
        <f t="shared" si="93"/>
        <v>23.030100000000001</v>
      </c>
      <c r="I901" s="88">
        <f t="shared" si="93"/>
        <v>34.2361</v>
      </c>
      <c r="J901" s="88">
        <f t="shared" si="93"/>
        <v>37.838099999999997</v>
      </c>
      <c r="K901" s="88">
        <f t="shared" si="93"/>
        <v>39.478100000000005</v>
      </c>
      <c r="L901" s="88">
        <f t="shared" si="93"/>
        <v>39.998100000000001</v>
      </c>
      <c r="M901" s="88">
        <f t="shared" si="93"/>
        <v>39.998100000000001</v>
      </c>
      <c r="N901" s="88">
        <f t="shared" si="93"/>
        <v>45.348100000000002</v>
      </c>
      <c r="O901" s="88">
        <f t="shared" si="93"/>
        <v>47.91810000000001</v>
      </c>
      <c r="P901" s="88">
        <f t="shared" si="93"/>
        <v>55.108100000000015</v>
      </c>
      <c r="Q901" s="89"/>
    </row>
    <row r="902" spans="1:18" ht="15.6" customHeight="1" x14ac:dyDescent="0.25">
      <c r="A902" s="139" t="s">
        <v>44</v>
      </c>
      <c r="B902" s="139"/>
      <c r="C902" s="139"/>
      <c r="D902" s="139"/>
      <c r="E902" s="139"/>
      <c r="F902" s="87" t="s">
        <v>28</v>
      </c>
      <c r="G902" s="88">
        <f t="shared" ref="G902:P902" si="94">G692</f>
        <v>6.08</v>
      </c>
      <c r="H902" s="88">
        <f t="shared" si="94"/>
        <v>10.860000000000001</v>
      </c>
      <c r="I902" s="88">
        <f t="shared" si="94"/>
        <v>14.920000000000002</v>
      </c>
      <c r="J902" s="88">
        <f t="shared" si="94"/>
        <v>21.339999999999996</v>
      </c>
      <c r="K902" s="88">
        <f t="shared" si="94"/>
        <v>27.049999999999994</v>
      </c>
      <c r="L902" s="88">
        <f t="shared" si="94"/>
        <v>28.939999999999994</v>
      </c>
      <c r="M902" s="88">
        <f t="shared" si="94"/>
        <v>35.849999999999994</v>
      </c>
      <c r="N902" s="88">
        <f t="shared" si="94"/>
        <v>36.549999999999997</v>
      </c>
      <c r="O902" s="88">
        <f t="shared" si="94"/>
        <v>37.700000000000003</v>
      </c>
      <c r="P902" s="88">
        <f t="shared" si="94"/>
        <v>37.81</v>
      </c>
      <c r="Q902" s="89"/>
    </row>
    <row r="903" spans="1:18" ht="15.6" customHeight="1" x14ac:dyDescent="0.25">
      <c r="A903" s="139"/>
      <c r="B903" s="139"/>
      <c r="C903" s="139"/>
      <c r="D903" s="139"/>
      <c r="E903" s="139"/>
      <c r="F903" s="87" t="s">
        <v>31</v>
      </c>
      <c r="G903" s="88">
        <f t="shared" ref="G903:P903" si="95">G693</f>
        <v>9.44</v>
      </c>
      <c r="H903" s="88">
        <f t="shared" si="95"/>
        <v>13.249999999999998</v>
      </c>
      <c r="I903" s="88">
        <f t="shared" si="95"/>
        <v>16.55</v>
      </c>
      <c r="J903" s="88">
        <f t="shared" si="95"/>
        <v>21.110000000000003</v>
      </c>
      <c r="K903" s="88">
        <f t="shared" si="95"/>
        <v>25.475000000000001</v>
      </c>
      <c r="L903" s="88">
        <f t="shared" si="95"/>
        <v>30.625000000000004</v>
      </c>
      <c r="M903" s="88">
        <f t="shared" si="95"/>
        <v>35.325000000000003</v>
      </c>
      <c r="N903" s="88">
        <f t="shared" si="95"/>
        <v>41.235000000000014</v>
      </c>
      <c r="O903" s="88">
        <f t="shared" si="95"/>
        <v>43.315000000000005</v>
      </c>
      <c r="P903" s="88">
        <f t="shared" si="95"/>
        <v>44.225000000000009</v>
      </c>
      <c r="Q903" s="89"/>
    </row>
    <row r="904" spans="1:18" ht="15.6" customHeight="1" x14ac:dyDescent="0.25">
      <c r="A904" s="139"/>
      <c r="B904" s="139"/>
      <c r="C904" s="139"/>
      <c r="D904" s="139"/>
      <c r="E904" s="139"/>
      <c r="F904" s="75" t="s">
        <v>32</v>
      </c>
      <c r="G904" s="88">
        <f t="shared" ref="G904:P904" si="96">G694</f>
        <v>0</v>
      </c>
      <c r="H904" s="88">
        <f t="shared" si="96"/>
        <v>0</v>
      </c>
      <c r="I904" s="88">
        <f t="shared" si="96"/>
        <v>0</v>
      </c>
      <c r="J904" s="88">
        <f t="shared" si="96"/>
        <v>0</v>
      </c>
      <c r="K904" s="88">
        <f t="shared" si="96"/>
        <v>0</v>
      </c>
      <c r="L904" s="88">
        <f t="shared" si="96"/>
        <v>0</v>
      </c>
      <c r="M904" s="88">
        <f t="shared" si="96"/>
        <v>0</v>
      </c>
      <c r="N904" s="88">
        <f t="shared" si="96"/>
        <v>0</v>
      </c>
      <c r="O904" s="88">
        <f t="shared" si="96"/>
        <v>0</v>
      </c>
      <c r="P904" s="88">
        <f t="shared" si="96"/>
        <v>0</v>
      </c>
      <c r="Q904" s="89"/>
    </row>
    <row r="905" spans="1:18" ht="15.6" customHeight="1" x14ac:dyDescent="0.25">
      <c r="A905" s="139"/>
      <c r="B905" s="139"/>
      <c r="C905" s="139"/>
      <c r="D905" s="139"/>
      <c r="E905" s="139"/>
      <c r="F905" s="87" t="s">
        <v>23</v>
      </c>
      <c r="G905" s="88">
        <f t="shared" ref="G905:P905" si="97">G695</f>
        <v>15.520000000000001</v>
      </c>
      <c r="H905" s="88">
        <f t="shared" si="97"/>
        <v>24.11</v>
      </c>
      <c r="I905" s="88">
        <f t="shared" si="97"/>
        <v>31.47</v>
      </c>
      <c r="J905" s="88">
        <f t="shared" si="97"/>
        <v>42.45</v>
      </c>
      <c r="K905" s="88">
        <f t="shared" si="97"/>
        <v>52.524999999999999</v>
      </c>
      <c r="L905" s="88">
        <f t="shared" si="97"/>
        <v>59.565000000000005</v>
      </c>
      <c r="M905" s="88">
        <f t="shared" si="97"/>
        <v>71.174999999999997</v>
      </c>
      <c r="N905" s="88">
        <f t="shared" si="97"/>
        <v>77.784999999999982</v>
      </c>
      <c r="O905" s="88">
        <f t="shared" si="97"/>
        <v>81.015000000000001</v>
      </c>
      <c r="P905" s="88">
        <f t="shared" si="97"/>
        <v>82.034999999999997</v>
      </c>
      <c r="Q905" s="89"/>
    </row>
    <row r="906" spans="1:18" ht="15.6" customHeight="1" x14ac:dyDescent="0.25">
      <c r="A906" s="139"/>
      <c r="B906" s="139"/>
      <c r="C906" s="139"/>
      <c r="D906" s="139"/>
      <c r="E906" s="139"/>
      <c r="F906" s="87" t="s">
        <v>24</v>
      </c>
      <c r="G906" s="88">
        <f t="shared" ref="G906:P906" si="98">G696</f>
        <v>0.2</v>
      </c>
      <c r="H906" s="88">
        <f t="shared" si="98"/>
        <v>1.63</v>
      </c>
      <c r="I906" s="88">
        <f t="shared" si="98"/>
        <v>2.17</v>
      </c>
      <c r="J906" s="88">
        <f t="shared" si="98"/>
        <v>2.17</v>
      </c>
      <c r="K906" s="88">
        <f t="shared" si="98"/>
        <v>2.17</v>
      </c>
      <c r="L906" s="88">
        <f t="shared" si="98"/>
        <v>2.17</v>
      </c>
      <c r="M906" s="88">
        <f t="shared" si="98"/>
        <v>3.3</v>
      </c>
      <c r="N906" s="88">
        <f t="shared" si="98"/>
        <v>3.36</v>
      </c>
      <c r="O906" s="88">
        <f t="shared" si="98"/>
        <v>3.36</v>
      </c>
      <c r="P906" s="88">
        <f t="shared" si="98"/>
        <v>3.36</v>
      </c>
      <c r="Q906" s="89"/>
    </row>
    <row r="907" spans="1:18" ht="15.6" customHeight="1" x14ac:dyDescent="0.25">
      <c r="A907" s="139" t="s">
        <v>18</v>
      </c>
      <c r="B907" s="139"/>
      <c r="C907" s="139"/>
      <c r="D907" s="139"/>
      <c r="E907" s="139"/>
      <c r="F907" s="87" t="s">
        <v>28</v>
      </c>
      <c r="G907" s="88">
        <f>G841</f>
        <v>27.550700000000003</v>
      </c>
      <c r="H907" s="88">
        <f t="shared" ref="H907:P907" si="99">H841</f>
        <v>27.550700000000003</v>
      </c>
      <c r="I907" s="88">
        <f t="shared" si="99"/>
        <v>29.200700000000005</v>
      </c>
      <c r="J907" s="88">
        <f t="shared" si="99"/>
        <v>34.770700000000005</v>
      </c>
      <c r="K907" s="88">
        <f t="shared" si="99"/>
        <v>36.160700000000013</v>
      </c>
      <c r="L907" s="88">
        <f t="shared" si="99"/>
        <v>36.160700000000013</v>
      </c>
      <c r="M907" s="88">
        <f t="shared" si="99"/>
        <v>39.000700000000016</v>
      </c>
      <c r="N907" s="88">
        <f t="shared" si="99"/>
        <v>54.300700000000028</v>
      </c>
      <c r="O907" s="88">
        <f t="shared" si="99"/>
        <v>57.902700000000024</v>
      </c>
      <c r="P907" s="88">
        <f t="shared" si="99"/>
        <v>58.98270000000003</v>
      </c>
      <c r="Q907" s="89"/>
    </row>
    <row r="908" spans="1:18" ht="15.6" customHeight="1" x14ac:dyDescent="0.25">
      <c r="A908" s="139"/>
      <c r="B908" s="139"/>
      <c r="C908" s="139"/>
      <c r="D908" s="139"/>
      <c r="E908" s="139"/>
      <c r="F908" s="87" t="s">
        <v>31</v>
      </c>
      <c r="G908" s="88">
        <f t="shared" ref="G908:P911" si="100">G842</f>
        <v>0</v>
      </c>
      <c r="H908" s="88">
        <f t="shared" si="100"/>
        <v>0</v>
      </c>
      <c r="I908" s="88">
        <f t="shared" si="100"/>
        <v>0</v>
      </c>
      <c r="J908" s="88">
        <f t="shared" si="100"/>
        <v>0</v>
      </c>
      <c r="K908" s="88">
        <f t="shared" si="100"/>
        <v>0</v>
      </c>
      <c r="L908" s="88">
        <f t="shared" si="100"/>
        <v>0</v>
      </c>
      <c r="M908" s="88">
        <f t="shared" si="100"/>
        <v>0</v>
      </c>
      <c r="N908" s="88">
        <f t="shared" si="100"/>
        <v>0</v>
      </c>
      <c r="O908" s="88">
        <f t="shared" si="100"/>
        <v>0</v>
      </c>
      <c r="P908" s="88">
        <f t="shared" si="100"/>
        <v>0</v>
      </c>
      <c r="Q908" s="89"/>
    </row>
    <row r="909" spans="1:18" ht="15.6" customHeight="1" x14ac:dyDescent="0.25">
      <c r="A909" s="139"/>
      <c r="B909" s="139"/>
      <c r="C909" s="139"/>
      <c r="D909" s="139"/>
      <c r="E909" s="139"/>
      <c r="F909" s="75" t="s">
        <v>32</v>
      </c>
      <c r="G909" s="88">
        <f t="shared" si="100"/>
        <v>14.826000000000002</v>
      </c>
      <c r="H909" s="88">
        <f t="shared" si="100"/>
        <v>18.238</v>
      </c>
      <c r="I909" s="88">
        <f t="shared" si="100"/>
        <v>24.811999999999998</v>
      </c>
      <c r="J909" s="88">
        <f t="shared" si="100"/>
        <v>26.053999999999995</v>
      </c>
      <c r="K909" s="88">
        <f t="shared" si="100"/>
        <v>27.827999999999992</v>
      </c>
      <c r="L909" s="88">
        <f t="shared" si="100"/>
        <v>33.551999999999985</v>
      </c>
      <c r="M909" s="88">
        <f t="shared" si="100"/>
        <v>35.201999999999984</v>
      </c>
      <c r="N909" s="88">
        <f t="shared" si="100"/>
        <v>36.482999999999997</v>
      </c>
      <c r="O909" s="88">
        <f t="shared" si="100"/>
        <v>40.354000000000006</v>
      </c>
      <c r="P909" s="88">
        <f t="shared" si="100"/>
        <v>64.149999999999991</v>
      </c>
      <c r="Q909" s="89"/>
    </row>
    <row r="910" spans="1:18" ht="15.6" customHeight="1" x14ac:dyDescent="0.25">
      <c r="A910" s="139"/>
      <c r="B910" s="139"/>
      <c r="C910" s="139"/>
      <c r="D910" s="139"/>
      <c r="E910" s="139"/>
      <c r="F910" s="87" t="s">
        <v>23</v>
      </c>
      <c r="G910" s="88">
        <f t="shared" si="100"/>
        <v>42.376700000000021</v>
      </c>
      <c r="H910" s="88">
        <f t="shared" si="100"/>
        <v>45.78870000000002</v>
      </c>
      <c r="I910" s="88">
        <f t="shared" si="100"/>
        <v>54.012700000000009</v>
      </c>
      <c r="J910" s="88">
        <f t="shared" si="100"/>
        <v>60.824700000000014</v>
      </c>
      <c r="K910" s="88">
        <f t="shared" si="100"/>
        <v>63.988700000000016</v>
      </c>
      <c r="L910" s="88">
        <f t="shared" si="100"/>
        <v>69.712699999999998</v>
      </c>
      <c r="M910" s="88">
        <f t="shared" si="100"/>
        <v>74.202699999999993</v>
      </c>
      <c r="N910" s="88">
        <f t="shared" si="100"/>
        <v>90.783699999999982</v>
      </c>
      <c r="O910" s="88">
        <f t="shared" si="100"/>
        <v>98.256699999999967</v>
      </c>
      <c r="P910" s="88">
        <f t="shared" si="100"/>
        <v>123.13269999999997</v>
      </c>
      <c r="Q910" s="89"/>
    </row>
    <row r="911" spans="1:18" ht="15.6" customHeight="1" x14ac:dyDescent="0.25">
      <c r="A911" s="139"/>
      <c r="B911" s="139"/>
      <c r="C911" s="139"/>
      <c r="D911" s="139"/>
      <c r="E911" s="139"/>
      <c r="F911" s="87" t="s">
        <v>24</v>
      </c>
      <c r="G911" s="88">
        <f t="shared" si="100"/>
        <v>27.550700000000003</v>
      </c>
      <c r="H911" s="88">
        <f t="shared" si="100"/>
        <v>27.550700000000003</v>
      </c>
      <c r="I911" s="88">
        <f t="shared" si="100"/>
        <v>29.200700000000005</v>
      </c>
      <c r="J911" s="88">
        <f t="shared" si="100"/>
        <v>34.770700000000005</v>
      </c>
      <c r="K911" s="88">
        <f t="shared" si="100"/>
        <v>36.160700000000013</v>
      </c>
      <c r="L911" s="88">
        <f t="shared" si="100"/>
        <v>36.160700000000013</v>
      </c>
      <c r="M911" s="88">
        <f t="shared" si="100"/>
        <v>39.000700000000016</v>
      </c>
      <c r="N911" s="88">
        <f t="shared" si="100"/>
        <v>54.300700000000028</v>
      </c>
      <c r="O911" s="88">
        <f t="shared" si="100"/>
        <v>57.902700000000024</v>
      </c>
      <c r="P911" s="88">
        <f t="shared" si="100"/>
        <v>58.98270000000003</v>
      </c>
      <c r="Q911" s="89"/>
    </row>
    <row r="912" spans="1:18" s="21" customFormat="1" ht="40.799999999999997" customHeight="1" x14ac:dyDescent="0.25">
      <c r="A912" s="145" t="s">
        <v>19</v>
      </c>
      <c r="B912" s="145"/>
      <c r="C912" s="145"/>
      <c r="D912" s="145"/>
      <c r="E912" s="145"/>
      <c r="F912" s="145"/>
      <c r="G912" s="145"/>
      <c r="H912" s="145"/>
      <c r="I912" s="145"/>
      <c r="J912" s="145"/>
      <c r="K912" s="145"/>
      <c r="L912" s="145"/>
      <c r="M912" s="145"/>
      <c r="N912" s="145"/>
      <c r="O912" s="145"/>
      <c r="P912" s="145"/>
      <c r="Q912" s="35"/>
      <c r="R912" s="56"/>
    </row>
    <row r="913" spans="1:18" s="21" customFormat="1" ht="13.2" x14ac:dyDescent="0.25">
      <c r="A913" s="35"/>
      <c r="B913" s="36"/>
      <c r="C913" s="36"/>
      <c r="D913" s="35"/>
      <c r="E913" s="35"/>
      <c r="F913" s="35"/>
      <c r="G913" s="37"/>
      <c r="H913" s="37"/>
      <c r="I913" s="37"/>
      <c r="J913" s="37"/>
      <c r="K913" s="37"/>
      <c r="L913" s="37"/>
      <c r="M913" s="37"/>
      <c r="N913" s="37"/>
      <c r="O913" s="37"/>
      <c r="P913" s="37"/>
      <c r="Q913" s="35"/>
      <c r="R913" s="56"/>
    </row>
    <row r="914" spans="1:18" s="66" customFormat="1" ht="52.8" customHeight="1" x14ac:dyDescent="0.25">
      <c r="A914" s="57"/>
      <c r="B914" s="140" t="s">
        <v>2112</v>
      </c>
      <c r="C914" s="140"/>
      <c r="D914" s="57"/>
      <c r="E914" s="57"/>
      <c r="F914" s="58"/>
      <c r="G914" s="64"/>
      <c r="H914" s="64"/>
      <c r="I914" s="64"/>
      <c r="J914" s="64"/>
      <c r="K914" s="143" t="s">
        <v>29</v>
      </c>
      <c r="L914" s="143"/>
      <c r="M914" s="143"/>
      <c r="N914" s="143"/>
      <c r="O914" s="143"/>
      <c r="P914" s="143"/>
      <c r="Q914" s="65"/>
      <c r="R914" s="65"/>
    </row>
    <row r="916" spans="1:18" x14ac:dyDescent="0.25">
      <c r="Q916" s="49"/>
    </row>
    <row r="917" spans="1:18" x14ac:dyDescent="0.25">
      <c r="G917" s="117"/>
      <c r="H917" s="117"/>
      <c r="I917" s="117"/>
      <c r="J917" s="117"/>
      <c r="K917" s="117"/>
      <c r="L917" s="117"/>
      <c r="M917" s="117"/>
      <c r="N917" s="117"/>
      <c r="O917" s="117"/>
      <c r="P917" s="117"/>
    </row>
  </sheetData>
  <autoFilter ref="A12:R912"/>
  <mergeCells count="178">
    <mergeCell ref="R11:R12"/>
    <mergeCell ref="Q11:Q12"/>
    <mergeCell ref="B13:P13"/>
    <mergeCell ref="B199:P199"/>
    <mergeCell ref="A877:E881"/>
    <mergeCell ref="A332:E336"/>
    <mergeCell ref="B337:P337"/>
    <mergeCell ref="A269:E273"/>
    <mergeCell ref="B274:P274"/>
    <mergeCell ref="B400:P400"/>
    <mergeCell ref="A395:E399"/>
    <mergeCell ref="B14:B16"/>
    <mergeCell ref="A14:A16"/>
    <mergeCell ref="B19:B20"/>
    <mergeCell ref="P14:P16"/>
    <mergeCell ref="O14:O16"/>
    <mergeCell ref="B370:P370"/>
    <mergeCell ref="A375:E379"/>
    <mergeCell ref="A692:E696"/>
    <mergeCell ref="B697:P697"/>
    <mergeCell ref="N44:N45"/>
    <mergeCell ref="L44:L45"/>
    <mergeCell ref="M44:M45"/>
    <mergeCell ref="P41:P42"/>
    <mergeCell ref="B589:P589"/>
    <mergeCell ref="A584:E588"/>
    <mergeCell ref="B322:P322"/>
    <mergeCell ref="B380:P380"/>
    <mergeCell ref="A7:P7"/>
    <mergeCell ref="A8:P8"/>
    <mergeCell ref="A9:P9"/>
    <mergeCell ref="I10:K10"/>
    <mergeCell ref="A11:A12"/>
    <mergeCell ref="C11:C12"/>
    <mergeCell ref="G11:P11"/>
    <mergeCell ref="B11:B12"/>
    <mergeCell ref="D11:D12"/>
    <mergeCell ref="E11:E12"/>
    <mergeCell ref="F11:F12"/>
    <mergeCell ref="J14:J16"/>
    <mergeCell ref="K14:K16"/>
    <mergeCell ref="L14:L16"/>
    <mergeCell ref="M14:M16"/>
    <mergeCell ref="N14:N16"/>
    <mergeCell ref="P44:P45"/>
    <mergeCell ref="O44:O45"/>
    <mergeCell ref="O41:O42"/>
    <mergeCell ref="P23:P25"/>
    <mergeCell ref="A902:E906"/>
    <mergeCell ref="B914:C914"/>
    <mergeCell ref="A124:E128"/>
    <mergeCell ref="B129:P129"/>
    <mergeCell ref="K914:P914"/>
    <mergeCell ref="A851:P851"/>
    <mergeCell ref="A852:E856"/>
    <mergeCell ref="A857:E861"/>
    <mergeCell ref="A862:E866"/>
    <mergeCell ref="A867:E871"/>
    <mergeCell ref="A872:E876"/>
    <mergeCell ref="A912:P912"/>
    <mergeCell ref="A174:E178"/>
    <mergeCell ref="A194:E198"/>
    <mergeCell ref="B179:P179"/>
    <mergeCell ref="A907:E911"/>
    <mergeCell ref="A897:E901"/>
    <mergeCell ref="A846:E850"/>
    <mergeCell ref="A882:E886"/>
    <mergeCell ref="A317:E321"/>
    <mergeCell ref="A841:E845"/>
    <mergeCell ref="A365:E369"/>
    <mergeCell ref="A887:E891"/>
    <mergeCell ref="A892:E896"/>
    <mergeCell ref="P26:P27"/>
    <mergeCell ref="G41:G42"/>
    <mergeCell ref="H41:H42"/>
    <mergeCell ref="I41:I42"/>
    <mergeCell ref="J41:J42"/>
    <mergeCell ref="K41:K42"/>
    <mergeCell ref="N33:N34"/>
    <mergeCell ref="O33:O34"/>
    <mergeCell ref="P33:P34"/>
    <mergeCell ref="P35:P36"/>
    <mergeCell ref="O35:O36"/>
    <mergeCell ref="K35:K36"/>
    <mergeCell ref="G33:G34"/>
    <mergeCell ref="G35:G36"/>
    <mergeCell ref="K26:K27"/>
    <mergeCell ref="L26:L27"/>
    <mergeCell ref="M26:M27"/>
    <mergeCell ref="M33:M34"/>
    <mergeCell ref="H33:H34"/>
    <mergeCell ref="I33:I34"/>
    <mergeCell ref="J33:J34"/>
    <mergeCell ref="K33:K34"/>
    <mergeCell ref="L33:L34"/>
    <mergeCell ref="H35:H36"/>
    <mergeCell ref="B26:B27"/>
    <mergeCell ref="B23:B25"/>
    <mergeCell ref="F44:F45"/>
    <mergeCell ref="F41:F42"/>
    <mergeCell ref="B44:B45"/>
    <mergeCell ref="A44:A45"/>
    <mergeCell ref="A41:A42"/>
    <mergeCell ref="B41:B42"/>
    <mergeCell ref="E23:E25"/>
    <mergeCell ref="F23:F25"/>
    <mergeCell ref="E33:E34"/>
    <mergeCell ref="A33:A34"/>
    <mergeCell ref="A35:A36"/>
    <mergeCell ref="A37:A38"/>
    <mergeCell ref="F33:F34"/>
    <mergeCell ref="F35:F36"/>
    <mergeCell ref="E35:E36"/>
    <mergeCell ref="P19:P20"/>
    <mergeCell ref="L19:L20"/>
    <mergeCell ref="M19:M20"/>
    <mergeCell ref="N19:N20"/>
    <mergeCell ref="O19:O20"/>
    <mergeCell ref="K19:K20"/>
    <mergeCell ref="G19:G20"/>
    <mergeCell ref="H19:H20"/>
    <mergeCell ref="I19:I20"/>
    <mergeCell ref="J19:J20"/>
    <mergeCell ref="P21:P22"/>
    <mergeCell ref="I21:I22"/>
    <mergeCell ref="J21:J22"/>
    <mergeCell ref="B21:B22"/>
    <mergeCell ref="A19:A20"/>
    <mergeCell ref="A21:A22"/>
    <mergeCell ref="A23:A25"/>
    <mergeCell ref="A26:A27"/>
    <mergeCell ref="B37:B38"/>
    <mergeCell ref="B35:B36"/>
    <mergeCell ref="B33:B34"/>
    <mergeCell ref="E21:E22"/>
    <mergeCell ref="N26:N27"/>
    <mergeCell ref="O26:O27"/>
    <mergeCell ref="F26:F27"/>
    <mergeCell ref="G26:G27"/>
    <mergeCell ref="H26:H27"/>
    <mergeCell ref="I26:I27"/>
    <mergeCell ref="J26:J27"/>
    <mergeCell ref="J23:J25"/>
    <mergeCell ref="K23:K25"/>
    <mergeCell ref="L23:L25"/>
    <mergeCell ref="M23:M25"/>
    <mergeCell ref="N23:N25"/>
    <mergeCell ref="G44:G45"/>
    <mergeCell ref="H44:H45"/>
    <mergeCell ref="I44:I45"/>
    <mergeCell ref="J44:J45"/>
    <mergeCell ref="K44:K45"/>
    <mergeCell ref="E15:E16"/>
    <mergeCell ref="F21:F22"/>
    <mergeCell ref="G14:G16"/>
    <mergeCell ref="H14:H16"/>
    <mergeCell ref="K21:K22"/>
    <mergeCell ref="I14:I16"/>
    <mergeCell ref="H21:H22"/>
    <mergeCell ref="G21:G22"/>
    <mergeCell ref="F19:F20"/>
    <mergeCell ref="F14:F16"/>
    <mergeCell ref="N41:N42"/>
    <mergeCell ref="M41:M42"/>
    <mergeCell ref="L41:L42"/>
    <mergeCell ref="O21:O22"/>
    <mergeCell ref="G23:G25"/>
    <mergeCell ref="H23:H25"/>
    <mergeCell ref="I23:I25"/>
    <mergeCell ref="N35:N36"/>
    <mergeCell ref="O23:O25"/>
    <mergeCell ref="I35:I36"/>
    <mergeCell ref="J35:J36"/>
    <mergeCell ref="L35:L36"/>
    <mergeCell ref="M35:M36"/>
    <mergeCell ref="L21:L22"/>
    <mergeCell ref="M21:M22"/>
    <mergeCell ref="N21:N22"/>
  </mergeCells>
  <conditionalFormatting sqref="R431:R434 R553 R556:R562">
    <cfRule type="uniqueValues" dxfId="0" priority="8"/>
  </conditionalFormatting>
  <pageMargins left="0.55118110236220474" right="0.31496062992125984" top="0.78740157480314965" bottom="0.47244094488188981" header="0.51181102362204722" footer="0.27559055118110237"/>
  <pageSetup paperSize="9" scale="56" fitToHeight="50" orientation="landscape" r:id="rId1"/>
  <headerFooter differentFirst="1" alignWithMargins="0">
    <oddFooter>&amp;C&amp;12Стр. &amp;P из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ГВО</vt:lpstr>
      <vt:lpstr>ГВО!Заголовки_для_печати</vt:lpstr>
      <vt:lpstr>ГВО!Область_печати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Nepsha_FS</dc:creator>
  <cp:lastModifiedBy>Konovalova_ME</cp:lastModifiedBy>
  <cp:lastPrinted>2020-09-01T03:12:37Z</cp:lastPrinted>
  <dcterms:created xsi:type="dcterms:W3CDTF">2014-09-11T03:29:13Z</dcterms:created>
  <dcterms:modified xsi:type="dcterms:W3CDTF">2020-09-03T03:23:22Z</dcterms:modified>
</cp:coreProperties>
</file>